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cott\Google Drive\Tclara\Carbon Emissions\Carbon Budgeting\"/>
    </mc:Choice>
  </mc:AlternateContent>
  <xr:revisionPtr revIDLastSave="0" documentId="13_ncr:1_{5D4589F8-56DE-4DB2-BE0D-D621CDDF6B94}" xr6:coauthVersionLast="47" xr6:coauthVersionMax="47" xr10:uidLastSave="{00000000-0000-0000-0000-000000000000}"/>
  <bookViews>
    <workbookView xWindow="-108" yWindow="-108" windowWidth="23256" windowHeight="12576" xr2:uid="{5ECD4A88-9B6D-455E-8213-364C1EEB9EBB}"/>
  </bookViews>
  <sheets>
    <sheet name="Why Weight Matters" sheetId="2" r:id="rId1"/>
    <sheet name="Why Ticket Price Matters"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2" l="1"/>
  <c r="E31" i="2"/>
  <c r="G15" i="2"/>
  <c r="G28" i="2" s="1"/>
  <c r="H28" i="2" s="1"/>
  <c r="E15" i="2"/>
  <c r="E28" i="2" s="1"/>
  <c r="G20" i="2"/>
  <c r="G22" i="2" s="1"/>
  <c r="G24" i="2" s="1"/>
  <c r="E22" i="2"/>
  <c r="E24" i="2" s="1"/>
  <c r="G17" i="2"/>
  <c r="E32" i="2" l="1"/>
  <c r="E36" i="2"/>
  <c r="G36" i="2"/>
  <c r="K31" i="2" l="1"/>
  <c r="F12" i="1"/>
  <c r="F17" i="1"/>
  <c r="D17" i="1"/>
  <c r="D19" i="1" s="1"/>
  <c r="F15" i="1"/>
  <c r="D15" i="1"/>
  <c r="F13" i="1"/>
  <c r="E24" i="1" l="1"/>
  <c r="F19" i="1"/>
  <c r="F21" i="1" s="1"/>
  <c r="D24" i="1"/>
  <c r="H31" i="2"/>
  <c r="G32" i="2"/>
  <c r="D23" i="1" l="1"/>
  <c r="E23" i="1"/>
  <c r="K21" i="1"/>
  <c r="G21" i="1" s="1"/>
</calcChain>
</file>

<file path=xl/sharedStrings.xml><?xml version="1.0" encoding="utf-8"?>
<sst xmlns="http://schemas.openxmlformats.org/spreadsheetml/2006/main" count="68" uniqueCount="60">
  <si>
    <t>Travel Budget, Long Haul flights</t>
  </si>
  <si>
    <t>CO2 ratio, Business seat to Economy seat</t>
  </si>
  <si>
    <t>Price ratio, Business class to Economy class</t>
  </si>
  <si>
    <t>Taking all trips in Business Class will emit</t>
  </si>
  <si>
    <t>This also means taking</t>
  </si>
  <si>
    <t>Results</t>
  </si>
  <si>
    <t>Assumptions; change as needed.</t>
  </si>
  <si>
    <t>Variables; play with these.</t>
  </si>
  <si>
    <t>Contains a formula</t>
  </si>
  <si>
    <t>Ticket's carbon intensity (CO2 kg per Ticket $)</t>
  </si>
  <si>
    <t>&lt;&lt;</t>
  </si>
  <si>
    <t>is greater than the CO2 ratio.</t>
  </si>
  <si>
    <t>Business class is better for the climate whenever the Price ratio</t>
  </si>
  <si>
    <t>Total CO2 kg emissions for each cabin choice</t>
  </si>
  <si>
    <t>The key insight is that companies will spend only so much on air travel. So we assume that the travel budget is</t>
  </si>
  <si>
    <t>is a constraint, one that will be fully used and not exceeded.</t>
  </si>
  <si>
    <t>The question then becomes which cabin choice will do a better job of decarbonizing the travel budget.</t>
  </si>
  <si>
    <t>Avg. Seat's footprint, sq. ft.</t>
  </si>
  <si>
    <t>Ratio of Business seat footprint to Economy seat</t>
  </si>
  <si>
    <t>Avg. seat's weight, lbs.</t>
  </si>
  <si>
    <t>31 x18</t>
  </si>
  <si>
    <t>78 x 22</t>
  </si>
  <si>
    <t>Avg. seat dimensions, inches</t>
  </si>
  <si>
    <t>Plane's available square footage for seats</t>
  </si>
  <si>
    <t>CO2 per loaded passenger, kg</t>
  </si>
  <si>
    <t>Total weight of loaded passengers, luggage and all seats, lbs.</t>
  </si>
  <si>
    <t xml:space="preserve">The "all business class" configuration is </t>
  </si>
  <si>
    <t>Economy Class Seat Factors</t>
  </si>
  <si>
    <t>Business Class Seat Factors</t>
  </si>
  <si>
    <t xml:space="preserve"> Passenger's weight + luggage, lbs. (per FAA)</t>
  </si>
  <si>
    <t>Less weight needs less fuel, which means less CO2.</t>
  </si>
  <si>
    <t xml:space="preserve">Illustrative flight's CO2 emissions, in kg </t>
  </si>
  <si>
    <t>Cabin's load factor (share of seats filled)</t>
  </si>
  <si>
    <t>More weight needs more fuel, which means more CO2.</t>
  </si>
  <si>
    <t>Business Class Seats Are More Fuel-efficient than Economy Seats</t>
  </si>
  <si>
    <t>The flight's passenger revenue goal</t>
  </si>
  <si>
    <t>The key insight is that an airline can install either one business class seat or three economy seats.</t>
  </si>
  <si>
    <t>A sold business class seat weighs less than the three sold economy seats, so if the goal is to reduce the flight's emissions,</t>
  </si>
  <si>
    <t>then the better decision is to fill the plane with business seats assuming that the business class seat can be sold for at least 4x the price of the economy seat.</t>
  </si>
  <si>
    <t>Avg. round trip CO2 kg, assuming no RFI*</t>
  </si>
  <si>
    <t>Business Class Tickets Are Often Less Carbon-intensive Than Economy Tickets</t>
  </si>
  <si>
    <t>Note that if the number of trips are greatly reduced, it implies that only the most important trips will be taken.</t>
  </si>
  <si>
    <t>Which cabin is better for the climate? It highly depends on the ticket prices.</t>
  </si>
  <si>
    <t>Total CO2 is the criteria for judging the more climate-friendly cabin policy.</t>
  </si>
  <si>
    <t>&lt;&lt;  This explains why  a Business class seat is allocated about 3x as much CO2 as an Economy seat.</t>
  </si>
  <si>
    <t>Why? Because they are lighter when filled with passengers, per square foot.</t>
  </si>
  <si>
    <t>Total weight, seat + passenger + luggage, lbs.</t>
  </si>
  <si>
    <t>Seat's weight per square foot at 100% load factor, lbs.</t>
  </si>
  <si>
    <t>Max number of seats in a single-cabin configuration</t>
  </si>
  <si>
    <t>Avg. one-way ticket prices needed to reach the flight's revenue target</t>
  </si>
  <si>
    <t>The ticket with the lowest carbon intensity is always better for the climate,</t>
  </si>
  <si>
    <t>assuming there is a limited amount of money to be spent on air travel.</t>
  </si>
  <si>
    <r>
      <rPr>
        <b/>
        <sz val="11"/>
        <color theme="1"/>
        <rFont val="Calibri"/>
        <family val="2"/>
        <scheme val="minor"/>
      </rPr>
      <t>Economy</t>
    </r>
    <r>
      <rPr>
        <sz val="11"/>
        <color theme="1"/>
        <rFont val="Calibri"/>
        <family val="2"/>
        <scheme val="minor"/>
      </rPr>
      <t xml:space="preserve"> Cabin Factors</t>
    </r>
  </si>
  <si>
    <r>
      <rPr>
        <b/>
        <sz val="11"/>
        <color theme="1"/>
        <rFont val="Calibri"/>
        <family val="2"/>
        <scheme val="minor"/>
      </rPr>
      <t>Business</t>
    </r>
    <r>
      <rPr>
        <sz val="11"/>
        <color theme="1"/>
        <rFont val="Calibri"/>
        <family val="2"/>
        <scheme val="minor"/>
      </rPr>
      <t xml:space="preserve"> Cabin Factors</t>
    </r>
  </si>
  <si>
    <t>Avg. ticket price, round trip</t>
  </si>
  <si>
    <t>Why? Because they use up the travel budget faster than they contribute CO2 emissions.</t>
  </si>
  <si>
    <t>&lt;&lt; (ignoring any seat weight and passenger weight differences)</t>
  </si>
  <si>
    <t>Number of trips taken if all are taken in the same cabin</t>
  </si>
  <si>
    <t>*RFI is Radiative Forcing Index. If it is included, it increases the CO2 value by a factor of roughly 2. Google Flights does not include the RFI factor in its emission display.</t>
  </si>
  <si>
    <t>More information is at https://www.acs.org/climatescience/atmosphericwarming/radiativeforcing.html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</si>
</sst>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theme="0" tint="-0.249977111117893"/>
      <name val="Calibri"/>
      <family val="2"/>
      <scheme val="minor"/>
    </font>
    <font>
      <sz val="12"/>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0" fillId="0" borderId="0" xfId="0" applyAlignment="1">
      <alignment horizontal="right"/>
    </xf>
    <xf numFmtId="164" fontId="0" fillId="0" borderId="0" xfId="2" applyNumberFormat="1" applyFont="1" applyAlignment="1">
      <alignment horizontal="right"/>
    </xf>
    <xf numFmtId="0" fontId="0" fillId="2" borderId="0" xfId="0" applyFill="1"/>
    <xf numFmtId="0" fontId="0" fillId="3" borderId="0" xfId="0" applyFill="1"/>
    <xf numFmtId="43" fontId="0" fillId="3" borderId="0" xfId="1" applyFont="1" applyFill="1"/>
    <xf numFmtId="166" fontId="0" fillId="3" borderId="0" xfId="1" applyNumberFormat="1" applyFont="1" applyFill="1"/>
    <xf numFmtId="164" fontId="0" fillId="4" borderId="0" xfId="2" applyNumberFormat="1" applyFont="1" applyFill="1"/>
    <xf numFmtId="165" fontId="0" fillId="2" borderId="0" xfId="1" applyNumberFormat="1" applyFont="1" applyFill="1"/>
    <xf numFmtId="166" fontId="0" fillId="2" borderId="0" xfId="1" applyNumberFormat="1" applyFont="1" applyFill="1"/>
    <xf numFmtId="0" fontId="0" fillId="5" borderId="0" xfId="0" applyFill="1"/>
    <xf numFmtId="0" fontId="0" fillId="5" borderId="0" xfId="0" applyFill="1" applyAlignment="1">
      <alignment horizontal="right"/>
    </xf>
    <xf numFmtId="164" fontId="0" fillId="5" borderId="0" xfId="2" applyNumberFormat="1" applyFont="1" applyFill="1" applyAlignment="1">
      <alignment horizontal="right"/>
    </xf>
    <xf numFmtId="0" fontId="0" fillId="5" borderId="0" xfId="0" applyFill="1" applyAlignment="1">
      <alignment horizontal="center" wrapText="1"/>
    </xf>
    <xf numFmtId="164" fontId="0" fillId="5" borderId="0" xfId="2" applyNumberFormat="1" applyFont="1" applyFill="1"/>
    <xf numFmtId="166" fontId="0" fillId="5" borderId="0" xfId="1" applyNumberFormat="1" applyFont="1" applyFill="1"/>
    <xf numFmtId="164" fontId="2" fillId="5" borderId="0" xfId="2" applyNumberFormat="1" applyFont="1" applyFill="1" applyAlignment="1">
      <alignment horizontal="right"/>
    </xf>
    <xf numFmtId="9" fontId="2" fillId="5" borderId="0" xfId="3" applyFont="1" applyFill="1" applyAlignment="1">
      <alignment horizontal="center"/>
    </xf>
    <xf numFmtId="0" fontId="0" fillId="5" borderId="0" xfId="0" applyFill="1" applyAlignment="1">
      <alignment horizontal="left"/>
    </xf>
    <xf numFmtId="0" fontId="0" fillId="4" borderId="0" xfId="0" applyFill="1"/>
    <xf numFmtId="0" fontId="0" fillId="5" borderId="0" xfId="0" quotePrefix="1" applyFill="1"/>
    <xf numFmtId="0" fontId="0" fillId="5" borderId="0" xfId="0" quotePrefix="1" applyFill="1" applyAlignment="1">
      <alignment horizontal="center"/>
    </xf>
    <xf numFmtId="0" fontId="0" fillId="5" borderId="1" xfId="0" applyFill="1" applyBorder="1" applyAlignment="1">
      <alignment horizontal="center" wrapText="1"/>
    </xf>
    <xf numFmtId="0" fontId="2" fillId="5" borderId="0" xfId="0" applyFont="1" applyFill="1"/>
    <xf numFmtId="165" fontId="0" fillId="3" borderId="0" xfId="1" applyNumberFormat="1" applyFont="1" applyFill="1" applyAlignment="1">
      <alignment horizontal="left" indent="1"/>
    </xf>
    <xf numFmtId="0" fontId="0" fillId="3" borderId="1" xfId="0" applyFill="1" applyBorder="1"/>
    <xf numFmtId="0" fontId="0" fillId="2" borderId="1" xfId="0" applyFill="1" applyBorder="1"/>
    <xf numFmtId="9" fontId="0" fillId="4" borderId="0" xfId="0" applyNumberFormat="1" applyFill="1"/>
    <xf numFmtId="1" fontId="0" fillId="3" borderId="0" xfId="0" applyNumberFormat="1" applyFill="1"/>
    <xf numFmtId="166" fontId="0" fillId="3" borderId="0" xfId="0" applyNumberFormat="1" applyFill="1"/>
    <xf numFmtId="0" fontId="0" fillId="5" borderId="0" xfId="0" quotePrefix="1" applyFill="1" applyAlignment="1">
      <alignment horizontal="left"/>
    </xf>
    <xf numFmtId="0" fontId="0" fillId="5" borderId="0" xfId="0" applyFill="1" applyAlignment="1">
      <alignment wrapText="1"/>
    </xf>
    <xf numFmtId="0" fontId="2" fillId="5" borderId="0" xfId="0" applyFont="1" applyFill="1" applyAlignment="1">
      <alignment horizontal="right"/>
    </xf>
    <xf numFmtId="9" fontId="2" fillId="5" borderId="0" xfId="3" applyFont="1" applyFill="1"/>
    <xf numFmtId="0" fontId="2" fillId="5" borderId="1" xfId="0" applyFont="1" applyFill="1" applyBorder="1" applyAlignment="1">
      <alignment horizontal="center" wrapText="1"/>
    </xf>
    <xf numFmtId="0" fontId="0" fillId="2" borderId="0" xfId="0" quotePrefix="1" applyFill="1" applyAlignment="1">
      <alignment horizontal="right"/>
    </xf>
    <xf numFmtId="0" fontId="3" fillId="5" borderId="0" xfId="0" applyFont="1" applyFill="1" applyAlignment="1">
      <alignment horizontal="left"/>
    </xf>
    <xf numFmtId="164" fontId="0" fillId="3" borderId="0" xfId="2" applyNumberFormat="1" applyFont="1" applyFill="1"/>
    <xf numFmtId="0" fontId="2" fillId="5" borderId="0" xfId="0" applyFont="1" applyFill="1" applyAlignment="1">
      <alignment horizontal="left"/>
    </xf>
    <xf numFmtId="37" fontId="4" fillId="5" borderId="0" xfId="1" applyNumberFormat="1" applyFont="1" applyFill="1"/>
    <xf numFmtId="165" fontId="2" fillId="3" borderId="0" xfId="0" applyNumberFormat="1" applyFont="1" applyFill="1"/>
    <xf numFmtId="166" fontId="4" fillId="5" borderId="0" xfId="0" applyNumberFormat="1" applyFont="1" applyFill="1"/>
    <xf numFmtId="0" fontId="5" fillId="5" borderId="0" xfId="0" applyFont="1" applyFill="1" applyAlignment="1">
      <alignment horizontal="left"/>
    </xf>
    <xf numFmtId="42" fontId="0" fillId="2" borderId="0" xfId="2" applyNumberFormat="1" applyFont="1" applyFill="1" applyAlignment="1">
      <alignment vertical="center"/>
    </xf>
    <xf numFmtId="42" fontId="0" fillId="5" borderId="0" xfId="2" applyNumberFormat="1" applyFont="1" applyFill="1" applyAlignment="1">
      <alignmen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600075</xdr:colOff>
      <xdr:row>2</xdr:row>
      <xdr:rowOff>28575</xdr:rowOff>
    </xdr:from>
    <xdr:to>
      <xdr:col>12</xdr:col>
      <xdr:colOff>49948</xdr:colOff>
      <xdr:row>6</xdr:row>
      <xdr:rowOff>14257</xdr:rowOff>
    </xdr:to>
    <xdr:pic>
      <xdr:nvPicPr>
        <xdr:cNvPr id="2" name="Picture 1">
          <a:extLst>
            <a:ext uri="{FF2B5EF4-FFF2-40B4-BE49-F238E27FC236}">
              <a16:creationId xmlns:a16="http://schemas.microsoft.com/office/drawing/2014/main" id="{FDA121EC-781C-4D50-BBAD-FE2F0D74C9F1}"/>
            </a:ext>
          </a:extLst>
        </xdr:cNvPr>
        <xdr:cNvPicPr>
          <a:picLocks noChangeAspect="1"/>
        </xdr:cNvPicPr>
      </xdr:nvPicPr>
      <xdr:blipFill>
        <a:blip xmlns:r="http://schemas.openxmlformats.org/officeDocument/2006/relationships" r:embed="rId1"/>
        <a:stretch>
          <a:fillRect/>
        </a:stretch>
      </xdr:blipFill>
      <xdr:spPr>
        <a:xfrm>
          <a:off x="8943975" y="371475"/>
          <a:ext cx="1888273" cy="5857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327660</xdr:colOff>
      <xdr:row>1</xdr:row>
      <xdr:rowOff>175260</xdr:rowOff>
    </xdr:from>
    <xdr:to>
      <xdr:col>12</xdr:col>
      <xdr:colOff>387133</xdr:colOff>
      <xdr:row>4</xdr:row>
      <xdr:rowOff>151417</xdr:rowOff>
    </xdr:to>
    <xdr:pic>
      <xdr:nvPicPr>
        <xdr:cNvPr id="2" name="Picture 1">
          <a:extLst>
            <a:ext uri="{FF2B5EF4-FFF2-40B4-BE49-F238E27FC236}">
              <a16:creationId xmlns:a16="http://schemas.microsoft.com/office/drawing/2014/main" id="{3B92DA95-9B89-4213-BC03-C5515859A29B}"/>
            </a:ext>
          </a:extLst>
        </xdr:cNvPr>
        <xdr:cNvPicPr>
          <a:picLocks noChangeAspect="1"/>
        </xdr:cNvPicPr>
      </xdr:nvPicPr>
      <xdr:blipFill>
        <a:blip xmlns:r="http://schemas.openxmlformats.org/officeDocument/2006/relationships" r:embed="rId1"/>
        <a:stretch>
          <a:fillRect/>
        </a:stretch>
      </xdr:blipFill>
      <xdr:spPr>
        <a:xfrm>
          <a:off x="9288780" y="358140"/>
          <a:ext cx="1888273" cy="5857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9F64C-958D-4C88-A365-8BCBFE74D7FA}">
  <dimension ref="A1:AA180"/>
  <sheetViews>
    <sheetView tabSelected="1" zoomScale="80" zoomScaleNormal="80" workbookViewId="0">
      <selection activeCell="N34" sqref="N34"/>
    </sheetView>
  </sheetViews>
  <sheetFormatPr defaultRowHeight="14.4" x14ac:dyDescent="0.3"/>
  <cols>
    <col min="3" max="3" width="48.21875" style="1" customWidth="1"/>
    <col min="4" max="4" width="2.109375" customWidth="1"/>
    <col min="5" max="5" width="11.109375" bestFit="1" customWidth="1"/>
    <col min="6" max="6" width="2.44140625" customWidth="1"/>
    <col min="7" max="7" width="10.77734375" customWidth="1"/>
    <col min="8" max="8" width="29.21875" customWidth="1"/>
    <col min="17" max="17" width="10.21875" bestFit="1" customWidth="1"/>
  </cols>
  <sheetData>
    <row r="1" spans="1:27" ht="9" customHeight="1" x14ac:dyDescent="0.3">
      <c r="A1" s="10"/>
      <c r="B1" s="10"/>
      <c r="C1" s="11"/>
      <c r="D1" s="10"/>
      <c r="E1" s="10"/>
      <c r="F1" s="10"/>
      <c r="G1" s="10"/>
      <c r="H1" s="10"/>
      <c r="I1" s="10"/>
      <c r="J1" s="10"/>
      <c r="K1" s="10"/>
      <c r="L1" s="10"/>
      <c r="M1" s="10"/>
      <c r="N1" s="10"/>
      <c r="O1" s="10"/>
      <c r="P1" s="10"/>
      <c r="Q1" s="10"/>
      <c r="R1" s="10"/>
      <c r="S1" s="10"/>
      <c r="T1" s="10"/>
      <c r="U1" s="10"/>
      <c r="V1" s="10"/>
      <c r="W1" s="10"/>
      <c r="X1" s="10"/>
      <c r="Y1" s="10"/>
      <c r="Z1" s="10"/>
      <c r="AA1" s="10"/>
    </row>
    <row r="2" spans="1:27" ht="18" x14ac:dyDescent="0.35">
      <c r="A2" s="10"/>
      <c r="B2" s="36" t="s">
        <v>34</v>
      </c>
      <c r="C2" s="36"/>
      <c r="D2" s="10"/>
      <c r="E2" s="10"/>
      <c r="F2" s="10"/>
      <c r="G2" s="10"/>
      <c r="H2" s="10"/>
      <c r="I2" s="10"/>
      <c r="J2" s="10"/>
      <c r="K2" s="10"/>
      <c r="L2" s="10"/>
      <c r="M2" s="10"/>
      <c r="N2" s="10"/>
      <c r="O2" s="10"/>
      <c r="P2" s="10"/>
      <c r="Q2" s="10"/>
      <c r="R2" s="10"/>
      <c r="S2" s="10"/>
      <c r="T2" s="10"/>
      <c r="U2" s="10"/>
      <c r="V2" s="10"/>
      <c r="W2" s="10"/>
      <c r="X2" s="10"/>
      <c r="Y2" s="10"/>
      <c r="Z2" s="10"/>
      <c r="AA2" s="10"/>
    </row>
    <row r="3" spans="1:27" ht="4.8" customHeight="1" x14ac:dyDescent="0.3">
      <c r="A3" s="10"/>
      <c r="B3" s="10"/>
      <c r="C3" s="11"/>
      <c r="D3" s="10"/>
      <c r="E3" s="10"/>
      <c r="F3" s="10"/>
      <c r="G3" s="10"/>
      <c r="H3" s="10"/>
      <c r="I3" s="10"/>
      <c r="J3" s="10"/>
      <c r="K3" s="10"/>
      <c r="L3" s="10"/>
      <c r="M3" s="10"/>
      <c r="N3" s="10"/>
      <c r="O3" s="10"/>
      <c r="P3" s="10"/>
      <c r="Q3" s="10"/>
      <c r="R3" s="10"/>
      <c r="S3" s="10"/>
      <c r="T3" s="10"/>
      <c r="U3" s="10"/>
      <c r="V3" s="10"/>
      <c r="W3" s="10"/>
      <c r="X3" s="10"/>
      <c r="Y3" s="10"/>
      <c r="Z3" s="10"/>
      <c r="AA3" s="10"/>
    </row>
    <row r="4" spans="1:27" x14ac:dyDescent="0.3">
      <c r="A4" s="10"/>
      <c r="B4" s="10" t="s">
        <v>45</v>
      </c>
      <c r="C4" s="11"/>
      <c r="D4" s="10"/>
      <c r="E4" s="10"/>
      <c r="F4" s="10"/>
      <c r="G4" s="10"/>
      <c r="H4" s="3" t="s">
        <v>6</v>
      </c>
      <c r="I4" s="10"/>
      <c r="J4" s="10"/>
      <c r="K4" s="10"/>
      <c r="L4" s="10"/>
      <c r="M4" s="10"/>
      <c r="N4" s="10"/>
      <c r="O4" s="10"/>
      <c r="P4" s="10"/>
      <c r="Q4" s="10"/>
      <c r="R4" s="10"/>
      <c r="S4" s="10"/>
      <c r="T4" s="10"/>
      <c r="U4" s="10"/>
      <c r="V4" s="10"/>
      <c r="W4" s="10"/>
      <c r="X4" s="10"/>
      <c r="Y4" s="10"/>
      <c r="Z4" s="10"/>
      <c r="AA4" s="10"/>
    </row>
    <row r="5" spans="1:27" x14ac:dyDescent="0.3">
      <c r="A5" s="10"/>
      <c r="B5" s="10"/>
      <c r="C5" s="11"/>
      <c r="D5" s="10"/>
      <c r="E5" s="10"/>
      <c r="F5" s="10"/>
      <c r="G5" s="10"/>
      <c r="H5" s="19" t="s">
        <v>7</v>
      </c>
      <c r="I5" s="10"/>
      <c r="J5" s="10"/>
      <c r="K5" s="10"/>
      <c r="L5" s="10"/>
      <c r="M5" s="10"/>
      <c r="N5" s="10"/>
      <c r="O5" s="10"/>
      <c r="P5" s="10"/>
      <c r="Q5" s="10"/>
      <c r="R5" s="10"/>
      <c r="S5" s="10"/>
      <c r="T5" s="10"/>
      <c r="U5" s="10"/>
      <c r="V5" s="10"/>
      <c r="W5" s="10"/>
      <c r="X5" s="10"/>
      <c r="Y5" s="10"/>
      <c r="Z5" s="10"/>
      <c r="AA5" s="10"/>
    </row>
    <row r="6" spans="1:27" x14ac:dyDescent="0.3">
      <c r="A6" s="10"/>
      <c r="B6" s="10"/>
      <c r="C6" s="11"/>
      <c r="D6" s="10"/>
      <c r="E6" s="10"/>
      <c r="F6" s="10"/>
      <c r="G6" s="10"/>
      <c r="H6" s="4" t="s">
        <v>8</v>
      </c>
      <c r="I6" s="10"/>
      <c r="J6" s="10"/>
      <c r="K6" s="10"/>
      <c r="L6" s="10"/>
      <c r="M6" s="10"/>
      <c r="N6" s="10"/>
      <c r="O6" s="10"/>
      <c r="P6" s="10"/>
      <c r="Q6" s="10"/>
      <c r="R6" s="10"/>
      <c r="S6" s="10"/>
      <c r="T6" s="10"/>
      <c r="U6" s="10"/>
      <c r="V6" s="10"/>
      <c r="W6" s="10"/>
      <c r="X6" s="10"/>
      <c r="Y6" s="10"/>
      <c r="Z6" s="10"/>
      <c r="AA6" s="10"/>
    </row>
    <row r="7" spans="1:27" x14ac:dyDescent="0.3">
      <c r="A7" s="10"/>
      <c r="B7" s="10"/>
      <c r="C7" s="11" t="s">
        <v>23</v>
      </c>
      <c r="D7" s="10"/>
      <c r="E7" s="9">
        <v>1000</v>
      </c>
      <c r="F7" s="10"/>
      <c r="G7" s="10"/>
      <c r="H7" s="10"/>
      <c r="I7" s="10"/>
      <c r="J7" s="10"/>
      <c r="K7" s="10"/>
      <c r="L7" s="10"/>
      <c r="M7" s="10"/>
      <c r="N7" s="10"/>
      <c r="O7" s="10"/>
      <c r="P7" s="10"/>
      <c r="Q7" s="10"/>
      <c r="R7" s="10"/>
      <c r="S7" s="10"/>
      <c r="T7" s="10"/>
      <c r="U7" s="10"/>
      <c r="V7" s="10"/>
      <c r="W7" s="10"/>
      <c r="X7" s="10"/>
      <c r="Y7" s="10"/>
      <c r="Z7" s="10"/>
      <c r="AA7" s="10"/>
    </row>
    <row r="8" spans="1:27" x14ac:dyDescent="0.3">
      <c r="A8" s="10"/>
      <c r="B8" s="10"/>
      <c r="C8" s="11" t="s">
        <v>31</v>
      </c>
      <c r="D8" s="10"/>
      <c r="E8" s="9">
        <v>100000</v>
      </c>
      <c r="F8" s="10"/>
      <c r="G8" s="30" t="s">
        <v>56</v>
      </c>
      <c r="H8" s="10"/>
      <c r="I8" s="10"/>
      <c r="J8" s="10"/>
      <c r="K8" s="10"/>
      <c r="L8" s="10"/>
      <c r="M8" s="10"/>
      <c r="N8" s="10"/>
      <c r="O8" s="10"/>
      <c r="P8" s="10"/>
      <c r="Q8" s="10"/>
      <c r="R8" s="10"/>
      <c r="S8" s="10"/>
      <c r="T8" s="10"/>
      <c r="U8" s="10"/>
      <c r="V8" s="10"/>
      <c r="W8" s="10"/>
      <c r="X8" s="10"/>
      <c r="Y8" s="10"/>
      <c r="Z8" s="10"/>
      <c r="AA8" s="10"/>
    </row>
    <row r="9" spans="1:27" x14ac:dyDescent="0.3">
      <c r="A9" s="10"/>
      <c r="B9" s="10"/>
      <c r="C9" s="11" t="s">
        <v>35</v>
      </c>
      <c r="D9" s="10"/>
      <c r="E9" s="7">
        <v>200000</v>
      </c>
      <c r="F9" s="10"/>
      <c r="G9" s="30"/>
      <c r="H9" s="10"/>
      <c r="I9" s="10"/>
      <c r="J9" s="10"/>
      <c r="K9" s="10"/>
      <c r="L9" s="10"/>
      <c r="M9" s="10"/>
      <c r="N9" s="10"/>
      <c r="O9" s="10"/>
      <c r="P9" s="10"/>
      <c r="Q9" s="10"/>
      <c r="R9" s="10"/>
      <c r="S9" s="10"/>
      <c r="T9" s="10"/>
      <c r="U9" s="10"/>
      <c r="V9" s="10"/>
      <c r="W9" s="10"/>
      <c r="X9" s="10"/>
      <c r="Y9" s="10"/>
      <c r="Z9" s="10"/>
      <c r="AA9" s="10"/>
    </row>
    <row r="10" spans="1:27" ht="9.6" customHeight="1" x14ac:dyDescent="0.3">
      <c r="A10" s="10"/>
      <c r="B10" s="10"/>
      <c r="C10" s="11"/>
      <c r="D10" s="10"/>
      <c r="E10" s="10"/>
      <c r="F10" s="10"/>
      <c r="G10" s="30"/>
      <c r="H10" s="10"/>
      <c r="I10" s="10"/>
      <c r="J10" s="10"/>
      <c r="K10" s="10"/>
      <c r="L10" s="10"/>
      <c r="M10" s="10"/>
      <c r="N10" s="10"/>
      <c r="O10" s="10"/>
      <c r="P10" s="10"/>
      <c r="Q10" s="10"/>
      <c r="R10" s="10"/>
      <c r="S10" s="10"/>
      <c r="T10" s="10"/>
      <c r="U10" s="10"/>
      <c r="V10" s="10"/>
      <c r="W10" s="10"/>
      <c r="X10" s="10"/>
      <c r="Y10" s="10"/>
      <c r="Z10" s="10"/>
      <c r="AA10" s="10"/>
    </row>
    <row r="11" spans="1:27" ht="43.2" x14ac:dyDescent="0.3">
      <c r="A11" s="10"/>
      <c r="B11" s="10"/>
      <c r="C11" s="11"/>
      <c r="D11" s="10"/>
      <c r="E11" s="34" t="s">
        <v>27</v>
      </c>
      <c r="F11" s="31"/>
      <c r="G11" s="34" t="s">
        <v>28</v>
      </c>
      <c r="H11" s="31"/>
      <c r="I11" s="10"/>
      <c r="J11" s="10"/>
      <c r="K11" s="10"/>
      <c r="L11" s="10"/>
      <c r="M11" s="10"/>
      <c r="N11" s="10"/>
      <c r="O11" s="10"/>
      <c r="P11" s="10"/>
      <c r="Q11" s="10"/>
      <c r="R11" s="10"/>
      <c r="S11" s="10"/>
      <c r="T11" s="10"/>
      <c r="U11" s="10"/>
      <c r="V11" s="10"/>
      <c r="W11" s="10"/>
      <c r="X11" s="10"/>
      <c r="Y11" s="10"/>
      <c r="Z11" s="10"/>
      <c r="AA11" s="10"/>
    </row>
    <row r="12" spans="1:27" x14ac:dyDescent="0.3">
      <c r="A12" s="10"/>
      <c r="B12" s="10"/>
      <c r="C12" s="11"/>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7" x14ac:dyDescent="0.3">
      <c r="A13" s="10"/>
      <c r="B13" s="10"/>
      <c r="C13" s="11" t="s">
        <v>22</v>
      </c>
      <c r="D13" s="10"/>
      <c r="E13" s="35" t="s">
        <v>20</v>
      </c>
      <c r="F13" s="10"/>
      <c r="G13" s="35" t="s">
        <v>21</v>
      </c>
      <c r="H13" s="10"/>
      <c r="I13" s="10"/>
      <c r="J13" s="10"/>
      <c r="K13" s="10"/>
      <c r="L13" s="10"/>
      <c r="M13" s="10"/>
      <c r="N13" s="10"/>
      <c r="O13" s="10"/>
      <c r="P13" s="10"/>
      <c r="Q13" s="10"/>
      <c r="R13" s="10"/>
      <c r="S13" s="10"/>
      <c r="T13" s="10"/>
      <c r="U13" s="10"/>
      <c r="V13" s="10"/>
      <c r="W13" s="10"/>
      <c r="X13" s="10"/>
      <c r="Y13" s="10"/>
      <c r="Z13" s="10"/>
      <c r="AA13" s="10"/>
    </row>
    <row r="14" spans="1:27" x14ac:dyDescent="0.3">
      <c r="A14" s="10"/>
      <c r="B14" s="10"/>
      <c r="C14" s="11" t="s">
        <v>17</v>
      </c>
      <c r="D14" s="10"/>
      <c r="E14" s="8">
        <v>3.9</v>
      </c>
      <c r="F14" s="10"/>
      <c r="G14" s="8">
        <v>11.9</v>
      </c>
      <c r="H14" s="10"/>
      <c r="I14" s="10"/>
      <c r="J14" s="10"/>
      <c r="K14" s="10"/>
      <c r="L14" s="10"/>
      <c r="M14" s="10"/>
      <c r="N14" s="10"/>
      <c r="O14" s="10"/>
      <c r="P14" s="10"/>
      <c r="Q14" s="10"/>
      <c r="R14" s="10"/>
      <c r="S14" s="10"/>
      <c r="T14" s="10"/>
      <c r="U14" s="10"/>
      <c r="V14" s="10"/>
      <c r="W14" s="10"/>
      <c r="X14" s="10"/>
      <c r="Y14" s="10"/>
      <c r="Z14" s="10"/>
      <c r="AA14" s="10"/>
    </row>
    <row r="15" spans="1:27" x14ac:dyDescent="0.3">
      <c r="A15" s="10"/>
      <c r="B15" s="10"/>
      <c r="C15" s="11" t="s">
        <v>48</v>
      </c>
      <c r="D15" s="10"/>
      <c r="E15" s="28">
        <f>E7/E14</f>
        <v>256.41025641025641</v>
      </c>
      <c r="F15" s="10"/>
      <c r="G15" s="28">
        <f>E7/G14</f>
        <v>84.033613445378151</v>
      </c>
      <c r="H15" s="10"/>
      <c r="I15" s="10"/>
      <c r="J15" s="10"/>
      <c r="K15" s="10"/>
      <c r="L15" s="10"/>
      <c r="M15" s="10"/>
      <c r="N15" s="10"/>
      <c r="O15" s="10"/>
      <c r="P15" s="10"/>
      <c r="Q15" s="10"/>
      <c r="R15" s="10"/>
      <c r="S15" s="10"/>
      <c r="T15" s="10"/>
      <c r="U15" s="10"/>
      <c r="V15" s="10"/>
      <c r="W15" s="10"/>
      <c r="X15" s="10"/>
      <c r="Y15" s="10"/>
      <c r="Z15" s="10"/>
      <c r="AA15" s="10"/>
    </row>
    <row r="16" spans="1:27" ht="6" customHeight="1" x14ac:dyDescent="0.3">
      <c r="A16" s="10"/>
      <c r="B16" s="10"/>
      <c r="C16" s="11"/>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x14ac:dyDescent="0.3">
      <c r="A17" s="10"/>
      <c r="B17" s="10"/>
      <c r="C17" s="11" t="s">
        <v>18</v>
      </c>
      <c r="D17" s="10"/>
      <c r="E17" s="10"/>
      <c r="F17" s="10"/>
      <c r="G17" s="24">
        <f>G14/E14</f>
        <v>3.0512820512820515</v>
      </c>
      <c r="H17" s="20" t="s">
        <v>44</v>
      </c>
      <c r="I17" s="10"/>
      <c r="J17" s="10"/>
      <c r="K17" s="10"/>
      <c r="L17" s="10"/>
      <c r="M17" s="10"/>
      <c r="N17" s="10"/>
      <c r="O17" s="10"/>
      <c r="P17" s="10"/>
      <c r="Q17" s="10"/>
      <c r="R17" s="10"/>
      <c r="S17" s="10"/>
      <c r="T17" s="10"/>
      <c r="U17" s="10"/>
      <c r="V17" s="10"/>
      <c r="W17" s="10"/>
      <c r="X17" s="10"/>
      <c r="Y17" s="10"/>
      <c r="Z17" s="10"/>
      <c r="AA17" s="10"/>
    </row>
    <row r="18" spans="1:27" ht="6" customHeight="1" x14ac:dyDescent="0.3">
      <c r="A18" s="10"/>
      <c r="B18" s="10"/>
      <c r="C18" s="11"/>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x14ac:dyDescent="0.3">
      <c r="A19" s="10"/>
      <c r="B19" s="10"/>
      <c r="C19" s="11" t="s">
        <v>19</v>
      </c>
      <c r="D19" s="10"/>
      <c r="E19" s="3">
        <v>35</v>
      </c>
      <c r="F19" s="10"/>
      <c r="G19" s="3">
        <v>185</v>
      </c>
      <c r="H19" s="10"/>
      <c r="I19" s="10"/>
      <c r="J19" s="10"/>
      <c r="K19" s="10"/>
      <c r="L19" s="10"/>
      <c r="M19" s="10"/>
      <c r="N19" s="10"/>
      <c r="O19" s="10"/>
      <c r="P19" s="10"/>
      <c r="Q19" s="10"/>
      <c r="R19" s="10"/>
      <c r="S19" s="10"/>
      <c r="T19" s="10"/>
      <c r="U19" s="10"/>
      <c r="V19" s="10"/>
      <c r="W19" s="10"/>
      <c r="X19" s="10"/>
      <c r="Y19" s="10"/>
      <c r="Z19" s="10"/>
      <c r="AA19" s="10"/>
    </row>
    <row r="20" spans="1:27" x14ac:dyDescent="0.3">
      <c r="A20" s="10"/>
      <c r="B20" s="10"/>
      <c r="C20" s="11" t="s">
        <v>29</v>
      </c>
      <c r="D20" s="10"/>
      <c r="E20" s="26">
        <v>190</v>
      </c>
      <c r="F20" s="10"/>
      <c r="G20" s="25">
        <f>E20</f>
        <v>190</v>
      </c>
      <c r="H20" s="10"/>
      <c r="I20" s="10"/>
      <c r="J20" s="10"/>
      <c r="K20" s="10"/>
      <c r="L20" s="10"/>
      <c r="M20" s="10"/>
      <c r="N20" s="10"/>
      <c r="O20" s="10"/>
      <c r="P20" s="10"/>
      <c r="Q20" s="10"/>
      <c r="R20" s="10"/>
      <c r="S20" s="10"/>
      <c r="T20" s="10"/>
      <c r="U20" s="10"/>
      <c r="V20" s="10"/>
      <c r="W20" s="10"/>
      <c r="X20" s="10"/>
      <c r="Y20" s="10"/>
      <c r="Z20" s="10"/>
      <c r="AA20" s="10"/>
    </row>
    <row r="21" spans="1:27" ht="6" customHeight="1" x14ac:dyDescent="0.3">
      <c r="A21" s="10"/>
      <c r="B21" s="10"/>
      <c r="C21" s="11"/>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7" x14ac:dyDescent="0.3">
      <c r="A22" s="10"/>
      <c r="B22" s="10"/>
      <c r="C22" s="11" t="s">
        <v>46</v>
      </c>
      <c r="D22" s="10"/>
      <c r="E22" s="4">
        <f>E19+E20</f>
        <v>225</v>
      </c>
      <c r="F22" s="10"/>
      <c r="G22" s="4">
        <f>G19+G20</f>
        <v>375</v>
      </c>
      <c r="H22" s="10"/>
      <c r="I22" s="10"/>
      <c r="J22" s="10"/>
      <c r="K22" s="10"/>
      <c r="L22" s="10"/>
      <c r="M22" s="10"/>
      <c r="N22" s="10"/>
      <c r="O22" s="10"/>
      <c r="P22" s="10"/>
      <c r="Q22" s="10"/>
      <c r="R22" s="10"/>
      <c r="S22" s="10"/>
      <c r="T22" s="10"/>
      <c r="U22" s="10"/>
      <c r="V22" s="10"/>
      <c r="W22" s="10"/>
      <c r="X22" s="10"/>
      <c r="Y22" s="10"/>
      <c r="Z22" s="10"/>
      <c r="AA22" s="10"/>
    </row>
    <row r="23" spans="1:27" ht="6" customHeight="1" x14ac:dyDescent="0.3">
      <c r="A23" s="10"/>
      <c r="B23" s="10"/>
      <c r="C23" s="11"/>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1:27" x14ac:dyDescent="0.3">
      <c r="A24" s="10"/>
      <c r="B24" s="10"/>
      <c r="C24" s="11" t="s">
        <v>47</v>
      </c>
      <c r="D24" s="10"/>
      <c r="E24" s="6">
        <f>E22/E14</f>
        <v>57.692307692307693</v>
      </c>
      <c r="F24" s="10"/>
      <c r="G24" s="6">
        <f>G22/G14</f>
        <v>31.512605042016805</v>
      </c>
      <c r="H24" s="10"/>
      <c r="I24" s="10"/>
      <c r="J24" s="10"/>
      <c r="K24" s="10"/>
      <c r="L24" s="10"/>
      <c r="M24" s="10"/>
      <c r="N24" s="10"/>
      <c r="O24" s="10"/>
      <c r="P24" s="10"/>
      <c r="Q24" s="10"/>
      <c r="R24" s="10"/>
      <c r="S24" s="10"/>
      <c r="T24" s="10"/>
      <c r="U24" s="10"/>
      <c r="V24" s="10"/>
      <c r="W24" s="10"/>
      <c r="X24" s="10"/>
      <c r="Y24" s="10"/>
      <c r="Z24" s="10"/>
      <c r="AA24" s="10"/>
    </row>
    <row r="25" spans="1:27" ht="6" customHeight="1" x14ac:dyDescent="0.3">
      <c r="A25" s="10"/>
      <c r="B25" s="10"/>
      <c r="C25" s="11"/>
      <c r="D25" s="10"/>
      <c r="E25" s="10"/>
      <c r="F25" s="10"/>
      <c r="G25" s="10"/>
      <c r="H25" s="10"/>
      <c r="I25" s="10"/>
      <c r="J25" s="10"/>
      <c r="K25" s="10"/>
      <c r="L25" s="10"/>
      <c r="M25" s="10"/>
      <c r="N25" s="10"/>
      <c r="O25" s="10"/>
      <c r="P25" s="10"/>
      <c r="Q25" s="10"/>
      <c r="R25" s="10"/>
      <c r="S25" s="10"/>
      <c r="T25" s="10"/>
      <c r="U25" s="10"/>
      <c r="V25" s="10"/>
      <c r="W25" s="10"/>
      <c r="X25" s="10"/>
      <c r="Y25" s="10"/>
      <c r="Z25" s="10"/>
      <c r="AA25" s="10"/>
    </row>
    <row r="26" spans="1:27" x14ac:dyDescent="0.3">
      <c r="A26" s="10"/>
      <c r="B26" s="10"/>
      <c r="C26" s="11" t="s">
        <v>32</v>
      </c>
      <c r="D26" s="10"/>
      <c r="E26" s="27">
        <v>0.85</v>
      </c>
      <c r="F26" s="10"/>
      <c r="G26" s="27">
        <v>0.7</v>
      </c>
      <c r="H26" s="10"/>
      <c r="I26" s="10"/>
      <c r="J26" s="10"/>
      <c r="K26" s="10"/>
      <c r="L26" s="10"/>
      <c r="M26" s="10"/>
      <c r="N26" s="10"/>
      <c r="O26" s="10"/>
      <c r="P26" s="10"/>
      <c r="Q26" s="10"/>
      <c r="R26" s="10"/>
      <c r="S26" s="10"/>
      <c r="T26" s="10"/>
      <c r="U26" s="10"/>
      <c r="V26" s="10"/>
      <c r="W26" s="10"/>
      <c r="X26" s="10"/>
      <c r="Y26" s="10"/>
      <c r="Z26" s="10"/>
      <c r="AA26" s="10"/>
    </row>
    <row r="27" spans="1:27" ht="6" customHeight="1" x14ac:dyDescent="0.3">
      <c r="A27" s="10"/>
      <c r="B27" s="10"/>
      <c r="C27" s="11"/>
      <c r="D27" s="10"/>
      <c r="E27" s="10"/>
      <c r="F27" s="10"/>
      <c r="G27" s="10"/>
      <c r="H27" s="10"/>
      <c r="I27" s="10"/>
      <c r="J27" s="10"/>
      <c r="K27" s="10"/>
      <c r="L27" s="10"/>
      <c r="M27" s="10"/>
      <c r="N27" s="10"/>
      <c r="O27" s="10"/>
      <c r="P27" s="10"/>
      <c r="Q27" s="10"/>
      <c r="R27" s="10"/>
      <c r="S27" s="10"/>
      <c r="T27" s="10"/>
      <c r="U27" s="10"/>
      <c r="V27" s="10"/>
      <c r="W27" s="10"/>
      <c r="X27" s="10"/>
      <c r="Y27" s="10"/>
      <c r="Z27" s="10"/>
      <c r="AA27" s="10"/>
    </row>
    <row r="28" spans="1:27" x14ac:dyDescent="0.3">
      <c r="A28" s="10"/>
      <c r="B28" s="10"/>
      <c r="C28" s="11" t="s">
        <v>24</v>
      </c>
      <c r="D28" s="10"/>
      <c r="E28" s="6">
        <f>E8/(E15*E26)</f>
        <v>458.82352941176475</v>
      </c>
      <c r="F28" s="10"/>
      <c r="G28" s="29">
        <f>E8/(G15*G26)</f>
        <v>1700</v>
      </c>
      <c r="H28" s="10" t="str">
        <f>"   "&amp;ROUND(G28/E28,1)&amp;" is the load-adjusted ratio of the Business seat's CO2 to the Economy seat's CO2"</f>
        <v xml:space="preserve">   3.7 is the load-adjusted ratio of the Business seat's CO2 to the Economy seat's CO2</v>
      </c>
      <c r="I28" s="10"/>
      <c r="J28" s="10"/>
      <c r="K28" s="10"/>
      <c r="L28" s="10"/>
      <c r="M28" s="10"/>
      <c r="N28" s="10"/>
      <c r="O28" s="10"/>
      <c r="P28" s="10"/>
      <c r="Q28" s="10"/>
      <c r="R28" s="10"/>
      <c r="S28" s="10"/>
      <c r="T28" s="10"/>
      <c r="U28" s="10"/>
      <c r="V28" s="10"/>
      <c r="W28" s="10"/>
      <c r="X28" s="10"/>
      <c r="Y28" s="10"/>
      <c r="Z28" s="10"/>
      <c r="AA28" s="10"/>
    </row>
    <row r="29" spans="1:27" ht="4.8" customHeight="1" x14ac:dyDescent="0.3">
      <c r="A29" s="10"/>
      <c r="B29" s="10"/>
      <c r="C29" s="11"/>
      <c r="D29" s="10"/>
      <c r="E29" s="10"/>
      <c r="F29" s="10"/>
      <c r="G29" s="10"/>
      <c r="H29" s="10"/>
      <c r="I29" s="10"/>
      <c r="J29" s="10"/>
      <c r="K29" s="10"/>
      <c r="L29" s="10"/>
      <c r="M29" s="10"/>
      <c r="N29" s="10"/>
      <c r="O29" s="10"/>
      <c r="P29" s="10"/>
      <c r="Q29" s="10"/>
      <c r="R29" s="10"/>
      <c r="S29" s="10"/>
      <c r="T29" s="10"/>
      <c r="U29" s="10"/>
      <c r="V29" s="10"/>
      <c r="W29" s="10"/>
      <c r="X29" s="10"/>
      <c r="Y29" s="10"/>
      <c r="Z29" s="10"/>
      <c r="AA29" s="10"/>
    </row>
    <row r="30" spans="1:27" x14ac:dyDescent="0.3">
      <c r="A30" s="10"/>
      <c r="B30" s="10"/>
      <c r="C30" s="32" t="s">
        <v>5</v>
      </c>
      <c r="D30" s="10"/>
      <c r="E30" s="10"/>
      <c r="F30" s="10"/>
      <c r="G30" s="10"/>
      <c r="H30" s="10"/>
      <c r="I30" s="10"/>
      <c r="J30" s="10"/>
      <c r="K30" s="10"/>
      <c r="L30" s="10"/>
      <c r="M30" s="10"/>
      <c r="N30" s="10"/>
      <c r="O30" s="10"/>
      <c r="P30" s="10"/>
      <c r="Q30" s="10"/>
      <c r="R30" s="10"/>
      <c r="S30" s="10"/>
      <c r="T30" s="10"/>
      <c r="U30" s="10"/>
      <c r="V30" s="10"/>
      <c r="W30" s="10"/>
      <c r="X30" s="10"/>
      <c r="Y30" s="10"/>
      <c r="Z30" s="10"/>
      <c r="AA30" s="10"/>
    </row>
    <row r="31" spans="1:27" x14ac:dyDescent="0.3">
      <c r="A31" s="10"/>
      <c r="B31" s="10"/>
      <c r="C31" s="11" t="s">
        <v>25</v>
      </c>
      <c r="D31" s="10"/>
      <c r="E31" s="6">
        <f>(E15*E19)+(E15*E22*E26)</f>
        <v>58012.820512820515</v>
      </c>
      <c r="F31" s="10"/>
      <c r="G31" s="6">
        <f>(G15*G19)+(G15*G22*G26)</f>
        <v>37605.042016806721</v>
      </c>
      <c r="H31" s="10" t="str">
        <f>" a difference of "&amp;K31&amp;" pounds, or "&amp;E32&amp;" metric tons"</f>
        <v xml:space="preserve"> a difference of 20408 pounds, or 9.3 metric tons</v>
      </c>
      <c r="I31" s="10"/>
      <c r="J31" s="10"/>
      <c r="K31" s="39">
        <f>ROUND(E31-G31,0)</f>
        <v>20408</v>
      </c>
      <c r="L31" s="10"/>
      <c r="M31" s="10"/>
      <c r="N31" s="10"/>
      <c r="O31" s="10"/>
      <c r="P31" s="10"/>
      <c r="Q31" s="10"/>
      <c r="R31" s="10"/>
      <c r="S31" s="10"/>
      <c r="T31" s="10"/>
      <c r="U31" s="10"/>
      <c r="V31" s="10"/>
      <c r="W31" s="10"/>
      <c r="X31" s="10"/>
      <c r="Y31" s="10"/>
      <c r="Z31" s="10"/>
      <c r="AA31" s="10"/>
    </row>
    <row r="32" spans="1:27" x14ac:dyDescent="0.3">
      <c r="A32" s="10"/>
      <c r="B32" s="10"/>
      <c r="C32" s="32" t="s">
        <v>26</v>
      </c>
      <c r="D32" s="10"/>
      <c r="E32" s="40">
        <f>ROUND(ABS(E31-G31)*0.0004536,1)</f>
        <v>9.3000000000000007</v>
      </c>
      <c r="F32" s="10"/>
      <c r="G32" s="23" t="str">
        <f>IF(K31&gt;0.00001," metric tons lighter than the all-economy configuration.",IF(K31&lt;0.00001,"metric tons heavier than the all economy configuration.","the same weight as the all-economy configuration."))</f>
        <v xml:space="preserve"> metric tons lighter than the all-economy configuration.</v>
      </c>
      <c r="H32" s="10"/>
      <c r="I32" s="10"/>
      <c r="J32" s="10"/>
      <c r="K32" s="10"/>
      <c r="L32" s="10"/>
      <c r="M32" s="10"/>
      <c r="N32" s="10"/>
      <c r="O32" s="10"/>
      <c r="P32" s="10"/>
      <c r="R32" s="10"/>
      <c r="S32" s="10"/>
      <c r="T32" s="10"/>
      <c r="U32" s="10"/>
      <c r="V32" s="10"/>
      <c r="W32" s="10"/>
      <c r="X32" s="10"/>
      <c r="Y32" s="10"/>
      <c r="Z32" s="10"/>
      <c r="AA32" s="10"/>
    </row>
    <row r="33" spans="1:27" x14ac:dyDescent="0.3">
      <c r="A33" s="10"/>
      <c r="B33" s="10"/>
      <c r="C33" s="11"/>
      <c r="D33" s="10"/>
      <c r="E33" s="33"/>
      <c r="F33" s="10"/>
      <c r="G33" s="10" t="s">
        <v>30</v>
      </c>
      <c r="H33" s="10"/>
      <c r="I33" s="10"/>
      <c r="J33" s="10"/>
      <c r="K33" s="10"/>
      <c r="L33" s="10"/>
      <c r="M33" s="10"/>
      <c r="N33" s="10"/>
      <c r="O33" s="10"/>
      <c r="P33" s="10"/>
      <c r="Q33" s="10"/>
      <c r="R33" s="10"/>
      <c r="S33" s="10"/>
      <c r="T33" s="10"/>
      <c r="U33" s="10"/>
      <c r="V33" s="10"/>
      <c r="W33" s="10"/>
      <c r="X33" s="10"/>
      <c r="Y33" s="10"/>
      <c r="Z33" s="10"/>
      <c r="AA33" s="10"/>
    </row>
    <row r="34" spans="1:27" x14ac:dyDescent="0.3">
      <c r="A34" s="10"/>
      <c r="B34" s="10"/>
      <c r="C34" s="11"/>
      <c r="D34" s="10"/>
      <c r="E34" s="10"/>
      <c r="F34" s="10"/>
      <c r="G34" s="10" t="s">
        <v>33</v>
      </c>
      <c r="H34" s="10"/>
      <c r="I34" s="10"/>
      <c r="J34" s="10"/>
      <c r="K34" s="10"/>
      <c r="L34" s="10"/>
      <c r="M34" s="10"/>
      <c r="N34" s="10"/>
      <c r="O34" s="10"/>
      <c r="P34" s="10"/>
      <c r="Q34" s="10"/>
      <c r="R34" s="10"/>
      <c r="S34" s="10"/>
      <c r="T34" s="10"/>
      <c r="U34" s="10"/>
      <c r="V34" s="10"/>
      <c r="W34" s="10"/>
      <c r="X34" s="10"/>
      <c r="Y34" s="10"/>
      <c r="Z34" s="10"/>
      <c r="AA34" s="10"/>
    </row>
    <row r="35" spans="1:27" ht="6" customHeight="1" x14ac:dyDescent="0.3">
      <c r="A35" s="10"/>
      <c r="B35" s="10"/>
      <c r="C35" s="11"/>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1:27" x14ac:dyDescent="0.3">
      <c r="A36" s="10"/>
      <c r="B36" s="10"/>
      <c r="C36" s="11" t="s">
        <v>49</v>
      </c>
      <c r="D36" s="10"/>
      <c r="E36" s="37">
        <f>$E$9/(E15*E26)</f>
        <v>917.64705882352951</v>
      </c>
      <c r="F36" s="10"/>
      <c r="G36" s="37">
        <f>$E$9/(G15*G26)</f>
        <v>3400</v>
      </c>
      <c r="H36" s="10"/>
      <c r="I36" s="10"/>
      <c r="J36" s="10"/>
      <c r="K36" s="10"/>
      <c r="L36" s="10"/>
      <c r="M36" s="10"/>
      <c r="N36" s="10"/>
      <c r="O36" s="10"/>
      <c r="P36" s="10"/>
      <c r="Q36" s="10"/>
      <c r="R36" s="10"/>
      <c r="S36" s="10"/>
      <c r="T36" s="10"/>
      <c r="U36" s="10"/>
      <c r="V36" s="10"/>
      <c r="W36" s="10"/>
      <c r="X36" s="10"/>
      <c r="Y36" s="10"/>
      <c r="Z36" s="10"/>
      <c r="AA36" s="10"/>
    </row>
    <row r="37" spans="1:27" x14ac:dyDescent="0.3">
      <c r="A37" s="10"/>
      <c r="B37" s="10"/>
      <c r="C37" s="11"/>
      <c r="D37" s="11"/>
      <c r="E37" s="11"/>
      <c r="F37" s="11"/>
      <c r="G37" s="11"/>
      <c r="H37" s="10"/>
      <c r="I37" s="10"/>
      <c r="J37" s="10"/>
      <c r="K37" s="10"/>
      <c r="L37" s="10"/>
      <c r="M37" s="10"/>
      <c r="N37" s="10"/>
      <c r="O37" s="10"/>
      <c r="P37" s="10"/>
      <c r="Q37" s="10"/>
      <c r="R37" s="10"/>
      <c r="S37" s="10"/>
      <c r="T37" s="10"/>
      <c r="U37" s="10"/>
      <c r="V37" s="10"/>
      <c r="W37" s="10"/>
      <c r="X37" s="10"/>
      <c r="Y37" s="10"/>
      <c r="Z37" s="10"/>
      <c r="AA37" s="10"/>
    </row>
    <row r="38" spans="1:27" x14ac:dyDescent="0.3">
      <c r="A38" s="10"/>
      <c r="B38" s="10"/>
      <c r="C38" s="18" t="s">
        <v>36</v>
      </c>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x14ac:dyDescent="0.3">
      <c r="A39" s="10"/>
      <c r="B39" s="10"/>
      <c r="C39" s="18" t="s">
        <v>37</v>
      </c>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x14ac:dyDescent="0.3">
      <c r="A40" s="10"/>
      <c r="B40" s="10"/>
      <c r="C40" s="18" t="s">
        <v>38</v>
      </c>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1:27" x14ac:dyDescent="0.3">
      <c r="A41" s="10"/>
      <c r="B41" s="10"/>
      <c r="C41" s="18"/>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x14ac:dyDescent="0.3">
      <c r="A42" s="10"/>
      <c r="B42" s="10"/>
      <c r="C42" s="18"/>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1:27" x14ac:dyDescent="0.3">
      <c r="A43" s="10"/>
      <c r="B43" s="10"/>
      <c r="C43" s="11"/>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x14ac:dyDescent="0.3">
      <c r="A44" s="10"/>
      <c r="B44" s="10"/>
      <c r="C44" s="11"/>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s="10" customFormat="1" x14ac:dyDescent="0.3">
      <c r="C45" s="11"/>
    </row>
    <row r="46" spans="1:27" s="10" customFormat="1" x14ac:dyDescent="0.3">
      <c r="C46" s="11"/>
    </row>
    <row r="47" spans="1:27" s="10" customFormat="1" x14ac:dyDescent="0.3">
      <c r="C47" s="11"/>
    </row>
    <row r="48" spans="1:27" s="10" customFormat="1" x14ac:dyDescent="0.3">
      <c r="C48" s="11"/>
    </row>
    <row r="49" spans="3:3" s="10" customFormat="1" x14ac:dyDescent="0.3">
      <c r="C49" s="11"/>
    </row>
    <row r="50" spans="3:3" s="10" customFormat="1" x14ac:dyDescent="0.3">
      <c r="C50" s="11"/>
    </row>
    <row r="51" spans="3:3" s="10" customFormat="1" x14ac:dyDescent="0.3">
      <c r="C51" s="11"/>
    </row>
    <row r="52" spans="3:3" s="10" customFormat="1" x14ac:dyDescent="0.3">
      <c r="C52" s="11"/>
    </row>
    <row r="53" spans="3:3" s="10" customFormat="1" x14ac:dyDescent="0.3">
      <c r="C53" s="11"/>
    </row>
    <row r="54" spans="3:3" s="10" customFormat="1" x14ac:dyDescent="0.3">
      <c r="C54" s="11"/>
    </row>
    <row r="55" spans="3:3" s="10" customFormat="1" x14ac:dyDescent="0.3">
      <c r="C55" s="11"/>
    </row>
    <row r="56" spans="3:3" s="10" customFormat="1" x14ac:dyDescent="0.3">
      <c r="C56" s="11"/>
    </row>
    <row r="57" spans="3:3" s="10" customFormat="1" x14ac:dyDescent="0.3">
      <c r="C57" s="11"/>
    </row>
    <row r="58" spans="3:3" s="10" customFormat="1" x14ac:dyDescent="0.3">
      <c r="C58" s="11"/>
    </row>
    <row r="59" spans="3:3" s="10" customFormat="1" x14ac:dyDescent="0.3">
      <c r="C59" s="11"/>
    </row>
    <row r="60" spans="3:3" s="10" customFormat="1" x14ac:dyDescent="0.3">
      <c r="C60" s="11"/>
    </row>
    <row r="61" spans="3:3" s="10" customFormat="1" x14ac:dyDescent="0.3">
      <c r="C61" s="11"/>
    </row>
    <row r="62" spans="3:3" s="10" customFormat="1" x14ac:dyDescent="0.3">
      <c r="C62" s="11"/>
    </row>
    <row r="63" spans="3:3" s="10" customFormat="1" x14ac:dyDescent="0.3">
      <c r="C63" s="11"/>
    </row>
    <row r="64" spans="3:3" s="10" customFormat="1" x14ac:dyDescent="0.3">
      <c r="C64" s="11"/>
    </row>
    <row r="65" spans="3:3" s="10" customFormat="1" x14ac:dyDescent="0.3">
      <c r="C65" s="11"/>
    </row>
    <row r="66" spans="3:3" s="10" customFormat="1" x14ac:dyDescent="0.3">
      <c r="C66" s="11"/>
    </row>
    <row r="67" spans="3:3" s="10" customFormat="1" x14ac:dyDescent="0.3">
      <c r="C67" s="11"/>
    </row>
    <row r="68" spans="3:3" s="10" customFormat="1" x14ac:dyDescent="0.3">
      <c r="C68" s="11"/>
    </row>
    <row r="69" spans="3:3" s="10" customFormat="1" x14ac:dyDescent="0.3">
      <c r="C69" s="11"/>
    </row>
    <row r="70" spans="3:3" s="10" customFormat="1" x14ac:dyDescent="0.3">
      <c r="C70" s="11"/>
    </row>
    <row r="71" spans="3:3" s="10" customFormat="1" x14ac:dyDescent="0.3">
      <c r="C71" s="11"/>
    </row>
    <row r="72" spans="3:3" s="10" customFormat="1" x14ac:dyDescent="0.3">
      <c r="C72" s="11"/>
    </row>
    <row r="73" spans="3:3" s="10" customFormat="1" x14ac:dyDescent="0.3">
      <c r="C73" s="11"/>
    </row>
    <row r="74" spans="3:3" s="10" customFormat="1" x14ac:dyDescent="0.3">
      <c r="C74" s="11"/>
    </row>
    <row r="75" spans="3:3" s="10" customFormat="1" x14ac:dyDescent="0.3">
      <c r="C75" s="11"/>
    </row>
    <row r="76" spans="3:3" s="10" customFormat="1" x14ac:dyDescent="0.3">
      <c r="C76" s="11"/>
    </row>
    <row r="77" spans="3:3" s="10" customFormat="1" x14ac:dyDescent="0.3">
      <c r="C77" s="11"/>
    </row>
    <row r="78" spans="3:3" s="10" customFormat="1" x14ac:dyDescent="0.3">
      <c r="C78" s="11"/>
    </row>
    <row r="79" spans="3:3" s="10" customFormat="1" x14ac:dyDescent="0.3">
      <c r="C79" s="11"/>
    </row>
    <row r="80" spans="3:3" s="10" customFormat="1" x14ac:dyDescent="0.3">
      <c r="C80" s="11"/>
    </row>
    <row r="81" spans="3:3" s="10" customFormat="1" x14ac:dyDescent="0.3">
      <c r="C81" s="11"/>
    </row>
    <row r="82" spans="3:3" s="10" customFormat="1" x14ac:dyDescent="0.3">
      <c r="C82" s="11"/>
    </row>
    <row r="83" spans="3:3" s="10" customFormat="1" x14ac:dyDescent="0.3">
      <c r="C83" s="11"/>
    </row>
    <row r="84" spans="3:3" s="10" customFormat="1" x14ac:dyDescent="0.3">
      <c r="C84" s="11"/>
    </row>
    <row r="85" spans="3:3" s="10" customFormat="1" x14ac:dyDescent="0.3">
      <c r="C85" s="11"/>
    </row>
    <row r="86" spans="3:3" s="10" customFormat="1" x14ac:dyDescent="0.3">
      <c r="C86" s="11"/>
    </row>
    <row r="87" spans="3:3" s="10" customFormat="1" x14ac:dyDescent="0.3">
      <c r="C87" s="11"/>
    </row>
    <row r="88" spans="3:3" s="10" customFormat="1" x14ac:dyDescent="0.3">
      <c r="C88" s="11"/>
    </row>
    <row r="89" spans="3:3" s="10" customFormat="1" x14ac:dyDescent="0.3">
      <c r="C89" s="11"/>
    </row>
    <row r="90" spans="3:3" s="10" customFormat="1" x14ac:dyDescent="0.3">
      <c r="C90" s="11"/>
    </row>
    <row r="91" spans="3:3" s="10" customFormat="1" x14ac:dyDescent="0.3">
      <c r="C91" s="11"/>
    </row>
    <row r="92" spans="3:3" s="10" customFormat="1" x14ac:dyDescent="0.3">
      <c r="C92" s="11"/>
    </row>
    <row r="93" spans="3:3" s="10" customFormat="1" x14ac:dyDescent="0.3">
      <c r="C93" s="11"/>
    </row>
    <row r="94" spans="3:3" s="10" customFormat="1" x14ac:dyDescent="0.3">
      <c r="C94" s="11"/>
    </row>
    <row r="95" spans="3:3" s="10" customFormat="1" x14ac:dyDescent="0.3">
      <c r="C95" s="11"/>
    </row>
    <row r="96" spans="3:3" s="10" customFormat="1" x14ac:dyDescent="0.3">
      <c r="C96" s="11"/>
    </row>
    <row r="97" spans="3:3" s="10" customFormat="1" x14ac:dyDescent="0.3">
      <c r="C97" s="11"/>
    </row>
    <row r="98" spans="3:3" s="10" customFormat="1" x14ac:dyDescent="0.3">
      <c r="C98" s="11"/>
    </row>
    <row r="99" spans="3:3" s="10" customFormat="1" x14ac:dyDescent="0.3">
      <c r="C99" s="11"/>
    </row>
    <row r="100" spans="3:3" s="10" customFormat="1" x14ac:dyDescent="0.3">
      <c r="C100" s="11"/>
    </row>
    <row r="101" spans="3:3" s="10" customFormat="1" x14ac:dyDescent="0.3">
      <c r="C101" s="11"/>
    </row>
    <row r="102" spans="3:3" s="10" customFormat="1" x14ac:dyDescent="0.3">
      <c r="C102" s="11"/>
    </row>
    <row r="103" spans="3:3" s="10" customFormat="1" x14ac:dyDescent="0.3">
      <c r="C103" s="11"/>
    </row>
    <row r="104" spans="3:3" s="10" customFormat="1" x14ac:dyDescent="0.3">
      <c r="C104" s="11"/>
    </row>
    <row r="105" spans="3:3" s="10" customFormat="1" x14ac:dyDescent="0.3">
      <c r="C105" s="11"/>
    </row>
    <row r="106" spans="3:3" s="10" customFormat="1" x14ac:dyDescent="0.3">
      <c r="C106" s="11"/>
    </row>
    <row r="107" spans="3:3" s="10" customFormat="1" x14ac:dyDescent="0.3">
      <c r="C107" s="11"/>
    </row>
    <row r="108" spans="3:3" s="10" customFormat="1" x14ac:dyDescent="0.3">
      <c r="C108" s="11"/>
    </row>
    <row r="109" spans="3:3" s="10" customFormat="1" x14ac:dyDescent="0.3">
      <c r="C109" s="11"/>
    </row>
    <row r="110" spans="3:3" s="10" customFormat="1" x14ac:dyDescent="0.3">
      <c r="C110" s="11"/>
    </row>
    <row r="111" spans="3:3" s="10" customFormat="1" x14ac:dyDescent="0.3">
      <c r="C111" s="11"/>
    </row>
    <row r="112" spans="3:3" s="10" customFormat="1" x14ac:dyDescent="0.3">
      <c r="C112" s="11"/>
    </row>
    <row r="113" spans="3:3" s="10" customFormat="1" x14ac:dyDescent="0.3">
      <c r="C113" s="11"/>
    </row>
    <row r="114" spans="3:3" s="10" customFormat="1" x14ac:dyDescent="0.3">
      <c r="C114" s="11"/>
    </row>
    <row r="115" spans="3:3" s="10" customFormat="1" x14ac:dyDescent="0.3">
      <c r="C115" s="11"/>
    </row>
    <row r="116" spans="3:3" s="10" customFormat="1" x14ac:dyDescent="0.3">
      <c r="C116" s="11"/>
    </row>
    <row r="117" spans="3:3" s="10" customFormat="1" x14ac:dyDescent="0.3">
      <c r="C117" s="11"/>
    </row>
    <row r="118" spans="3:3" s="10" customFormat="1" x14ac:dyDescent="0.3">
      <c r="C118" s="11"/>
    </row>
    <row r="119" spans="3:3" s="10" customFormat="1" x14ac:dyDescent="0.3">
      <c r="C119" s="11"/>
    </row>
    <row r="120" spans="3:3" s="10" customFormat="1" x14ac:dyDescent="0.3">
      <c r="C120" s="11"/>
    </row>
    <row r="121" spans="3:3" s="10" customFormat="1" x14ac:dyDescent="0.3">
      <c r="C121" s="11"/>
    </row>
    <row r="122" spans="3:3" s="10" customFormat="1" x14ac:dyDescent="0.3">
      <c r="C122" s="11"/>
    </row>
    <row r="123" spans="3:3" s="10" customFormat="1" x14ac:dyDescent="0.3">
      <c r="C123" s="11"/>
    </row>
    <row r="124" spans="3:3" s="10" customFormat="1" x14ac:dyDescent="0.3">
      <c r="C124" s="11"/>
    </row>
    <row r="125" spans="3:3" s="10" customFormat="1" x14ac:dyDescent="0.3">
      <c r="C125" s="11"/>
    </row>
    <row r="126" spans="3:3" s="10" customFormat="1" x14ac:dyDescent="0.3">
      <c r="C126" s="11"/>
    </row>
    <row r="127" spans="3:3" s="10" customFormat="1" x14ac:dyDescent="0.3">
      <c r="C127" s="11"/>
    </row>
    <row r="128" spans="3:3" s="10" customFormat="1" x14ac:dyDescent="0.3">
      <c r="C128" s="11"/>
    </row>
    <row r="129" spans="3:3" s="10" customFormat="1" x14ac:dyDescent="0.3">
      <c r="C129" s="11"/>
    </row>
    <row r="130" spans="3:3" s="10" customFormat="1" x14ac:dyDescent="0.3">
      <c r="C130" s="11"/>
    </row>
    <row r="131" spans="3:3" s="10" customFormat="1" x14ac:dyDescent="0.3">
      <c r="C131" s="11"/>
    </row>
    <row r="132" spans="3:3" s="10" customFormat="1" x14ac:dyDescent="0.3">
      <c r="C132" s="11"/>
    </row>
    <row r="133" spans="3:3" s="10" customFormat="1" x14ac:dyDescent="0.3">
      <c r="C133" s="11"/>
    </row>
    <row r="134" spans="3:3" s="10" customFormat="1" x14ac:dyDescent="0.3">
      <c r="C134" s="11"/>
    </row>
    <row r="135" spans="3:3" s="10" customFormat="1" x14ac:dyDescent="0.3">
      <c r="C135" s="11"/>
    </row>
    <row r="136" spans="3:3" s="10" customFormat="1" x14ac:dyDescent="0.3">
      <c r="C136" s="11"/>
    </row>
    <row r="137" spans="3:3" s="10" customFormat="1" x14ac:dyDescent="0.3">
      <c r="C137" s="11"/>
    </row>
    <row r="138" spans="3:3" s="10" customFormat="1" x14ac:dyDescent="0.3">
      <c r="C138" s="11"/>
    </row>
    <row r="139" spans="3:3" s="10" customFormat="1" x14ac:dyDescent="0.3">
      <c r="C139" s="11"/>
    </row>
    <row r="140" spans="3:3" s="10" customFormat="1" x14ac:dyDescent="0.3">
      <c r="C140" s="11"/>
    </row>
    <row r="141" spans="3:3" s="10" customFormat="1" x14ac:dyDescent="0.3">
      <c r="C141" s="11"/>
    </row>
    <row r="142" spans="3:3" s="10" customFormat="1" x14ac:dyDescent="0.3">
      <c r="C142" s="11"/>
    </row>
    <row r="143" spans="3:3" s="10" customFormat="1" x14ac:dyDescent="0.3">
      <c r="C143" s="11"/>
    </row>
    <row r="144" spans="3:3" s="10" customFormat="1" x14ac:dyDescent="0.3">
      <c r="C144" s="11"/>
    </row>
    <row r="145" spans="3:3" s="10" customFormat="1" x14ac:dyDescent="0.3">
      <c r="C145" s="11"/>
    </row>
    <row r="146" spans="3:3" s="10" customFormat="1" x14ac:dyDescent="0.3">
      <c r="C146" s="11"/>
    </row>
    <row r="147" spans="3:3" s="10" customFormat="1" x14ac:dyDescent="0.3">
      <c r="C147" s="11"/>
    </row>
    <row r="148" spans="3:3" s="10" customFormat="1" x14ac:dyDescent="0.3">
      <c r="C148" s="11"/>
    </row>
    <row r="149" spans="3:3" s="10" customFormat="1" x14ac:dyDescent="0.3">
      <c r="C149" s="11"/>
    </row>
    <row r="150" spans="3:3" s="10" customFormat="1" x14ac:dyDescent="0.3">
      <c r="C150" s="11"/>
    </row>
    <row r="151" spans="3:3" s="10" customFormat="1" x14ac:dyDescent="0.3">
      <c r="C151" s="11"/>
    </row>
    <row r="152" spans="3:3" s="10" customFormat="1" x14ac:dyDescent="0.3">
      <c r="C152" s="11"/>
    </row>
    <row r="153" spans="3:3" s="10" customFormat="1" x14ac:dyDescent="0.3">
      <c r="C153" s="11"/>
    </row>
    <row r="154" spans="3:3" s="10" customFormat="1" x14ac:dyDescent="0.3">
      <c r="C154" s="11"/>
    </row>
    <row r="155" spans="3:3" s="10" customFormat="1" x14ac:dyDescent="0.3">
      <c r="C155" s="11"/>
    </row>
    <row r="156" spans="3:3" s="10" customFormat="1" x14ac:dyDescent="0.3">
      <c r="C156" s="11"/>
    </row>
    <row r="157" spans="3:3" s="10" customFormat="1" x14ac:dyDescent="0.3">
      <c r="C157" s="11"/>
    </row>
    <row r="158" spans="3:3" s="10" customFormat="1" x14ac:dyDescent="0.3">
      <c r="C158" s="11"/>
    </row>
    <row r="159" spans="3:3" s="10" customFormat="1" x14ac:dyDescent="0.3">
      <c r="C159" s="11"/>
    </row>
    <row r="160" spans="3:3" s="10" customFormat="1" x14ac:dyDescent="0.3">
      <c r="C160" s="11"/>
    </row>
    <row r="161" spans="3:3" s="10" customFormat="1" x14ac:dyDescent="0.3">
      <c r="C161" s="11"/>
    </row>
    <row r="162" spans="3:3" s="10" customFormat="1" x14ac:dyDescent="0.3">
      <c r="C162" s="11"/>
    </row>
    <row r="163" spans="3:3" s="10" customFormat="1" x14ac:dyDescent="0.3">
      <c r="C163" s="11"/>
    </row>
    <row r="164" spans="3:3" s="10" customFormat="1" x14ac:dyDescent="0.3">
      <c r="C164" s="11"/>
    </row>
    <row r="165" spans="3:3" s="10" customFormat="1" x14ac:dyDescent="0.3">
      <c r="C165" s="11"/>
    </row>
    <row r="166" spans="3:3" s="10" customFormat="1" x14ac:dyDescent="0.3">
      <c r="C166" s="11"/>
    </row>
    <row r="167" spans="3:3" s="10" customFormat="1" x14ac:dyDescent="0.3">
      <c r="C167" s="11"/>
    </row>
    <row r="168" spans="3:3" s="10" customFormat="1" x14ac:dyDescent="0.3">
      <c r="C168" s="11"/>
    </row>
    <row r="169" spans="3:3" s="10" customFormat="1" x14ac:dyDescent="0.3">
      <c r="C169" s="11"/>
    </row>
    <row r="170" spans="3:3" s="10" customFormat="1" x14ac:dyDescent="0.3">
      <c r="C170" s="11"/>
    </row>
    <row r="171" spans="3:3" s="10" customFormat="1" x14ac:dyDescent="0.3">
      <c r="C171" s="11"/>
    </row>
    <row r="172" spans="3:3" s="10" customFormat="1" x14ac:dyDescent="0.3">
      <c r="C172" s="11"/>
    </row>
    <row r="173" spans="3:3" s="10" customFormat="1" x14ac:dyDescent="0.3">
      <c r="C173" s="11"/>
    </row>
    <row r="174" spans="3:3" s="10" customFormat="1" x14ac:dyDescent="0.3">
      <c r="C174" s="11"/>
    </row>
    <row r="175" spans="3:3" s="10" customFormat="1" x14ac:dyDescent="0.3">
      <c r="C175" s="11"/>
    </row>
    <row r="176" spans="3:3" s="10" customFormat="1" x14ac:dyDescent="0.3">
      <c r="C176" s="11"/>
    </row>
    <row r="177" spans="3:3" s="10" customFormat="1" x14ac:dyDescent="0.3">
      <c r="C177" s="11"/>
    </row>
    <row r="178" spans="3:3" s="10" customFormat="1" x14ac:dyDescent="0.3">
      <c r="C178" s="11"/>
    </row>
    <row r="179" spans="3:3" s="10" customFormat="1" x14ac:dyDescent="0.3">
      <c r="C179" s="11"/>
    </row>
    <row r="180" spans="3:3" s="10" customFormat="1" x14ac:dyDescent="0.3">
      <c r="C180" s="1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DAF55-40DB-4381-AD31-F64261561334}">
  <dimension ref="A1:AH109"/>
  <sheetViews>
    <sheetView zoomScaleNormal="100" workbookViewId="0">
      <selection activeCell="A7" sqref="A7"/>
    </sheetView>
  </sheetViews>
  <sheetFormatPr defaultRowHeight="14.4" x14ac:dyDescent="0.3"/>
  <cols>
    <col min="1" max="1" width="5.21875" style="10" customWidth="1"/>
    <col min="2" max="2" width="50" style="2" customWidth="1"/>
    <col min="3" max="3" width="1.77734375" customWidth="1"/>
    <col min="4" max="4" width="12.5546875" customWidth="1"/>
    <col min="5" max="5" width="2.33203125" customWidth="1"/>
    <col min="6" max="6" width="12.77734375" customWidth="1"/>
    <col min="7" max="7" width="5.44140625" customWidth="1"/>
    <col min="8" max="8" width="10.21875" customWidth="1"/>
    <col min="9" max="9" width="30.33203125" customWidth="1"/>
    <col min="13" max="34" width="8.88671875" style="10"/>
  </cols>
  <sheetData>
    <row r="1" spans="2:12" ht="9" customHeight="1" x14ac:dyDescent="0.3">
      <c r="B1" s="12"/>
      <c r="C1" s="10"/>
      <c r="D1" s="10"/>
      <c r="E1" s="10"/>
      <c r="F1" s="10"/>
      <c r="G1" s="10"/>
      <c r="H1" s="10"/>
      <c r="I1" s="10"/>
      <c r="J1" s="10"/>
      <c r="K1" s="10"/>
      <c r="L1" s="10"/>
    </row>
    <row r="2" spans="2:12" ht="18" x14ac:dyDescent="0.35">
      <c r="B2" s="36" t="s">
        <v>40</v>
      </c>
      <c r="C2" s="12"/>
      <c r="D2" s="10"/>
      <c r="E2" s="10"/>
      <c r="F2" s="10"/>
      <c r="G2" s="10"/>
      <c r="H2" s="10"/>
      <c r="I2" s="10"/>
      <c r="J2" s="10"/>
      <c r="K2" s="10"/>
      <c r="L2" s="10"/>
    </row>
    <row r="3" spans="2:12" ht="15.6" x14ac:dyDescent="0.3">
      <c r="B3" s="42" t="s">
        <v>55</v>
      </c>
      <c r="C3" s="12"/>
      <c r="D3" s="10"/>
      <c r="E3" s="10"/>
      <c r="F3" s="10"/>
      <c r="G3" s="10"/>
      <c r="H3" s="10"/>
      <c r="I3" s="3" t="s">
        <v>6</v>
      </c>
      <c r="J3" s="10"/>
      <c r="K3" s="10"/>
      <c r="L3" s="10"/>
    </row>
    <row r="4" spans="2:12" x14ac:dyDescent="0.3">
      <c r="B4" s="11"/>
      <c r="C4" s="10"/>
      <c r="D4" s="10"/>
      <c r="E4" s="10"/>
      <c r="F4" s="10"/>
      <c r="G4" s="10"/>
      <c r="H4" s="10"/>
      <c r="I4" s="19" t="s">
        <v>7</v>
      </c>
      <c r="J4" s="10"/>
      <c r="K4" s="10"/>
      <c r="L4" s="10"/>
    </row>
    <row r="5" spans="2:12" x14ac:dyDescent="0.3">
      <c r="B5" s="11" t="s">
        <v>0</v>
      </c>
      <c r="C5" s="10"/>
      <c r="D5" s="43">
        <v>1000000</v>
      </c>
      <c r="E5" s="44"/>
      <c r="F5" s="44"/>
      <c r="G5" s="10"/>
      <c r="H5" s="10"/>
      <c r="I5" s="4" t="s">
        <v>8</v>
      </c>
      <c r="J5" s="10"/>
      <c r="K5" s="10"/>
      <c r="L5" s="10"/>
    </row>
    <row r="6" spans="2:12" ht="6.6" customHeight="1" x14ac:dyDescent="0.3">
      <c r="B6" s="11"/>
      <c r="C6" s="10"/>
      <c r="D6" s="10"/>
      <c r="E6" s="10"/>
      <c r="F6" s="10"/>
      <c r="G6" s="10"/>
      <c r="H6" s="10"/>
      <c r="I6" s="10"/>
      <c r="J6" s="10"/>
      <c r="K6" s="10"/>
      <c r="L6" s="10"/>
    </row>
    <row r="7" spans="2:12" ht="28.8" x14ac:dyDescent="0.3">
      <c r="B7" s="13"/>
      <c r="C7" s="10"/>
      <c r="D7" s="22" t="s">
        <v>52</v>
      </c>
      <c r="E7" s="10"/>
      <c r="F7" s="22" t="s">
        <v>53</v>
      </c>
      <c r="G7" s="10"/>
      <c r="H7" s="10"/>
      <c r="I7" s="10"/>
      <c r="J7" s="10"/>
      <c r="K7" s="10"/>
      <c r="L7" s="10"/>
    </row>
    <row r="8" spans="2:12" ht="7.2" customHeight="1" x14ac:dyDescent="0.3">
      <c r="B8" s="12"/>
      <c r="C8" s="10"/>
      <c r="D8" s="10"/>
      <c r="E8" s="10"/>
      <c r="F8" s="10"/>
      <c r="G8" s="10"/>
      <c r="H8" s="10"/>
      <c r="I8" s="10"/>
      <c r="J8" s="10"/>
      <c r="K8" s="10"/>
      <c r="L8" s="10"/>
    </row>
    <row r="9" spans="2:12" x14ac:dyDescent="0.3">
      <c r="B9" s="12" t="s">
        <v>54</v>
      </c>
      <c r="C9" s="10"/>
      <c r="D9" s="7">
        <v>1000</v>
      </c>
      <c r="E9" s="14"/>
      <c r="F9" s="7">
        <v>5000</v>
      </c>
      <c r="G9" s="21" t="s">
        <v>10</v>
      </c>
      <c r="H9" s="10" t="s">
        <v>42</v>
      </c>
      <c r="I9" s="10"/>
      <c r="J9" s="10"/>
      <c r="K9" s="10"/>
      <c r="L9" s="10"/>
    </row>
    <row r="10" spans="2:12" x14ac:dyDescent="0.3">
      <c r="B10" s="12" t="s">
        <v>39</v>
      </c>
      <c r="C10" s="10"/>
      <c r="D10" s="9">
        <v>800</v>
      </c>
      <c r="E10" s="15"/>
      <c r="F10" s="9">
        <v>2800</v>
      </c>
      <c r="G10" s="10"/>
      <c r="H10" s="10"/>
      <c r="I10" s="10"/>
      <c r="J10" s="10"/>
      <c r="K10" s="10"/>
      <c r="L10" s="10"/>
    </row>
    <row r="11" spans="2:12" ht="7.8" customHeight="1" x14ac:dyDescent="0.3">
      <c r="B11" s="12"/>
      <c r="C11" s="10"/>
      <c r="D11" s="10"/>
      <c r="E11" s="10"/>
      <c r="F11" s="10"/>
      <c r="G11" s="10"/>
      <c r="H11" s="10"/>
      <c r="I11" s="10"/>
      <c r="J11" s="10"/>
      <c r="K11" s="10"/>
      <c r="L11" s="10"/>
    </row>
    <row r="12" spans="2:12" x14ac:dyDescent="0.3">
      <c r="B12" s="12" t="s">
        <v>2</v>
      </c>
      <c r="C12" s="10"/>
      <c r="D12" s="10"/>
      <c r="E12" s="10"/>
      <c r="F12" s="5">
        <f>F9/D9</f>
        <v>5</v>
      </c>
      <c r="G12" s="21" t="s">
        <v>10</v>
      </c>
      <c r="H12" s="10" t="s">
        <v>12</v>
      </c>
      <c r="I12" s="10"/>
      <c r="J12" s="10"/>
      <c r="K12" s="10"/>
      <c r="L12" s="10"/>
    </row>
    <row r="13" spans="2:12" x14ac:dyDescent="0.3">
      <c r="B13" s="12" t="s">
        <v>1</v>
      </c>
      <c r="C13" s="10"/>
      <c r="D13" s="10"/>
      <c r="E13" s="10"/>
      <c r="F13" s="5">
        <f>F10/D10</f>
        <v>3.5</v>
      </c>
      <c r="G13" s="21" t="s">
        <v>10</v>
      </c>
      <c r="H13" s="10" t="s">
        <v>11</v>
      </c>
      <c r="I13" s="10"/>
      <c r="J13" s="10"/>
      <c r="K13" s="10"/>
      <c r="L13" s="10"/>
    </row>
    <row r="14" spans="2:12" ht="7.8" customHeight="1" x14ac:dyDescent="0.3">
      <c r="B14" s="12"/>
      <c r="C14" s="10"/>
      <c r="D14" s="10"/>
      <c r="E14" s="10"/>
      <c r="F14" s="10"/>
      <c r="G14" s="10"/>
      <c r="H14" s="10"/>
      <c r="I14" s="10"/>
      <c r="J14" s="10"/>
      <c r="K14" s="10"/>
      <c r="L14" s="10"/>
    </row>
    <row r="15" spans="2:12" x14ac:dyDescent="0.3">
      <c r="B15" s="16" t="s">
        <v>9</v>
      </c>
      <c r="C15" s="10"/>
      <c r="D15" s="5">
        <f>D10/D9</f>
        <v>0.8</v>
      </c>
      <c r="E15" s="10"/>
      <c r="F15" s="5">
        <f>F10/F9</f>
        <v>0.56000000000000005</v>
      </c>
      <c r="G15" s="21" t="s">
        <v>10</v>
      </c>
      <c r="H15" s="23" t="s">
        <v>50</v>
      </c>
      <c r="I15" s="10"/>
      <c r="J15" s="10"/>
      <c r="K15" s="10"/>
      <c r="L15" s="10"/>
    </row>
    <row r="16" spans="2:12" ht="11.4" customHeight="1" x14ac:dyDescent="0.3">
      <c r="B16" s="12"/>
      <c r="C16" s="10"/>
      <c r="D16" s="10"/>
      <c r="E16" s="10"/>
      <c r="F16" s="10"/>
      <c r="G16" s="10"/>
      <c r="H16" s="10" t="s">
        <v>51</v>
      </c>
      <c r="I16" s="10"/>
      <c r="J16" s="10"/>
      <c r="K16" s="10"/>
      <c r="L16" s="10"/>
    </row>
    <row r="17" spans="2:12" x14ac:dyDescent="0.3">
      <c r="B17" s="12" t="s">
        <v>57</v>
      </c>
      <c r="C17" s="10"/>
      <c r="D17" s="6">
        <f>D5/D9</f>
        <v>1000</v>
      </c>
      <c r="E17" s="10"/>
      <c r="F17" s="6">
        <f>D5/F9</f>
        <v>200</v>
      </c>
      <c r="G17" s="10"/>
      <c r="H17" s="10"/>
      <c r="I17" s="10"/>
      <c r="J17" s="10"/>
      <c r="K17" s="10"/>
      <c r="L17" s="10"/>
    </row>
    <row r="18" spans="2:12" ht="7.8" customHeight="1" x14ac:dyDescent="0.3">
      <c r="B18" s="12"/>
      <c r="C18" s="10"/>
      <c r="D18" s="10"/>
      <c r="E18" s="10"/>
      <c r="F18" s="10"/>
      <c r="G18" s="10"/>
      <c r="H18" s="10"/>
      <c r="I18" s="10"/>
      <c r="J18" s="10"/>
      <c r="K18" s="10"/>
      <c r="L18" s="10"/>
    </row>
    <row r="19" spans="2:12" x14ac:dyDescent="0.3">
      <c r="B19" s="12" t="s">
        <v>13</v>
      </c>
      <c r="C19" s="10"/>
      <c r="D19" s="6">
        <f>D17*D10</f>
        <v>800000</v>
      </c>
      <c r="E19" s="10"/>
      <c r="F19" s="6">
        <f>F17*F10</f>
        <v>560000</v>
      </c>
      <c r="G19" s="21" t="s">
        <v>10</v>
      </c>
      <c r="H19" s="23" t="s">
        <v>43</v>
      </c>
      <c r="I19" s="10"/>
      <c r="J19" s="10"/>
      <c r="K19" s="10"/>
      <c r="L19" s="10"/>
    </row>
    <row r="20" spans="2:12" ht="7.8" customHeight="1" x14ac:dyDescent="0.3">
      <c r="B20" s="12"/>
      <c r="C20" s="10"/>
      <c r="D20" s="15"/>
      <c r="E20" s="10"/>
      <c r="F20" s="15"/>
      <c r="G20" s="10"/>
      <c r="H20" s="10"/>
      <c r="I20" s="10"/>
      <c r="J20" s="10"/>
      <c r="K20" s="10"/>
      <c r="L20" s="10"/>
    </row>
    <row r="21" spans="2:12" x14ac:dyDescent="0.3">
      <c r="B21" s="12"/>
      <c r="C21" s="10"/>
      <c r="D21" s="15"/>
      <c r="E21" s="10"/>
      <c r="F21" s="6">
        <f>ABS(ROUND(D19-F19,0))</f>
        <v>240000</v>
      </c>
      <c r="G21" s="10" t="str">
        <f>"   a difference of "&amp;F21&amp;" kg, or "&amp;K21&amp;" metric tons."</f>
        <v xml:space="preserve">   a difference of 240000 kg, or 240 metric tons.</v>
      </c>
      <c r="H21" s="10"/>
      <c r="I21" s="10"/>
      <c r="J21" s="10"/>
      <c r="K21" s="41">
        <f>ROUND(F21/1000,1)</f>
        <v>240</v>
      </c>
      <c r="L21" s="10"/>
    </row>
    <row r="22" spans="2:12" x14ac:dyDescent="0.3">
      <c r="B22" s="16" t="s">
        <v>5</v>
      </c>
      <c r="C22" s="10"/>
      <c r="D22" s="10"/>
      <c r="E22" s="10"/>
      <c r="F22" s="10"/>
      <c r="G22" s="10"/>
      <c r="H22" s="10"/>
      <c r="I22" s="10"/>
      <c r="J22" s="10"/>
      <c r="K22" s="10"/>
      <c r="L22" s="10"/>
    </row>
    <row r="23" spans="2:12" x14ac:dyDescent="0.3">
      <c r="B23" s="16" t="s">
        <v>3</v>
      </c>
      <c r="C23" s="10"/>
      <c r="D23" s="17">
        <f>ABS((F19-D19)/D19)</f>
        <v>0.3</v>
      </c>
      <c r="E23" s="38" t="str">
        <f>IF(F19&lt;D19,"less CO2 than taking all trips in Economy.","more CO2 than taking all trips in Economy.")</f>
        <v>less CO2 than taking all trips in Economy.</v>
      </c>
      <c r="F23" s="18"/>
      <c r="G23" s="10"/>
      <c r="H23" s="10"/>
      <c r="I23" s="10"/>
      <c r="J23" s="10"/>
      <c r="K23" s="10"/>
      <c r="L23" s="10"/>
    </row>
    <row r="24" spans="2:12" x14ac:dyDescent="0.3">
      <c r="B24" s="16" t="s">
        <v>4</v>
      </c>
      <c r="C24" s="10"/>
      <c r="D24" s="17">
        <f>(ABS((F17-D17)/D17))</f>
        <v>0.8</v>
      </c>
      <c r="E24" s="38" t="str">
        <f>IF(D17&gt;F17,"fewer trips than if all trips were done in Economy.","more trips than if all trips  were done in Economy.")</f>
        <v>fewer trips than if all trips were done in Economy.</v>
      </c>
      <c r="F24" s="10"/>
      <c r="G24" s="10"/>
      <c r="H24" s="10"/>
      <c r="I24" s="10"/>
      <c r="J24" s="10"/>
      <c r="K24" s="10"/>
      <c r="L24" s="10"/>
    </row>
    <row r="25" spans="2:12" ht="8.4" customHeight="1" x14ac:dyDescent="0.3">
      <c r="B25" s="12"/>
      <c r="C25" s="10"/>
      <c r="D25" s="10"/>
      <c r="E25" s="10"/>
      <c r="F25" s="10"/>
      <c r="G25" s="10"/>
      <c r="H25" s="10"/>
      <c r="I25" s="10"/>
      <c r="J25" s="10"/>
      <c r="K25" s="10"/>
      <c r="L25" s="10"/>
    </row>
    <row r="26" spans="2:12" x14ac:dyDescent="0.3">
      <c r="B26" s="12"/>
      <c r="C26" s="10"/>
      <c r="D26" s="10" t="s">
        <v>14</v>
      </c>
      <c r="E26" s="10"/>
      <c r="F26" s="10"/>
      <c r="G26" s="10"/>
      <c r="H26" s="10"/>
      <c r="I26" s="10"/>
      <c r="J26" s="10"/>
      <c r="K26" s="10"/>
      <c r="L26" s="10"/>
    </row>
    <row r="27" spans="2:12" x14ac:dyDescent="0.3">
      <c r="B27" s="12"/>
      <c r="C27" s="10"/>
      <c r="D27" s="10" t="s">
        <v>15</v>
      </c>
      <c r="E27" s="10"/>
      <c r="F27" s="10"/>
      <c r="G27" s="10"/>
      <c r="H27" s="10"/>
      <c r="I27" s="10"/>
      <c r="J27" s="10"/>
      <c r="K27" s="10"/>
      <c r="L27" s="10"/>
    </row>
    <row r="28" spans="2:12" x14ac:dyDescent="0.3">
      <c r="B28" s="12"/>
      <c r="C28" s="10"/>
      <c r="D28" s="10" t="s">
        <v>16</v>
      </c>
      <c r="E28" s="10"/>
      <c r="F28" s="10"/>
      <c r="G28" s="10"/>
      <c r="H28" s="10"/>
      <c r="I28" s="10"/>
      <c r="J28" s="10"/>
      <c r="K28" s="10"/>
      <c r="L28" s="10"/>
    </row>
    <row r="29" spans="2:12" x14ac:dyDescent="0.3">
      <c r="B29" s="12"/>
      <c r="C29" s="10"/>
      <c r="D29" s="10" t="s">
        <v>41</v>
      </c>
      <c r="E29" s="10"/>
      <c r="F29" s="10"/>
      <c r="G29" s="10"/>
      <c r="H29" s="10"/>
      <c r="I29" s="10"/>
      <c r="J29" s="10"/>
      <c r="K29" s="10"/>
      <c r="L29" s="10"/>
    </row>
    <row r="30" spans="2:12" x14ac:dyDescent="0.3">
      <c r="B30" s="12"/>
      <c r="C30" s="10"/>
      <c r="D30" s="10" t="s">
        <v>58</v>
      </c>
      <c r="E30" s="10"/>
      <c r="F30" s="10"/>
      <c r="G30" s="10"/>
      <c r="H30" s="10"/>
      <c r="I30" s="10"/>
      <c r="J30" s="10"/>
      <c r="K30" s="10"/>
      <c r="L30" s="10"/>
    </row>
    <row r="31" spans="2:12" x14ac:dyDescent="0.3">
      <c r="B31" s="12"/>
      <c r="C31" s="10"/>
      <c r="D31" s="10" t="s">
        <v>59</v>
      </c>
      <c r="E31" s="10"/>
      <c r="F31" s="10"/>
      <c r="G31" s="10"/>
      <c r="H31" s="10"/>
      <c r="I31" s="10"/>
      <c r="J31" s="10"/>
      <c r="K31" s="10"/>
      <c r="L31" s="10"/>
    </row>
    <row r="32" spans="2:12" x14ac:dyDescent="0.3">
      <c r="B32" s="12"/>
      <c r="C32" s="10"/>
      <c r="D32" s="10"/>
      <c r="E32" s="10"/>
      <c r="F32" s="10"/>
      <c r="G32" s="10"/>
      <c r="H32" s="10"/>
      <c r="I32" s="10"/>
      <c r="J32" s="10"/>
      <c r="K32" s="10"/>
      <c r="L32" s="10"/>
    </row>
    <row r="33" spans="2:12" x14ac:dyDescent="0.3">
      <c r="B33" s="12"/>
      <c r="C33" s="10"/>
      <c r="D33" s="10"/>
      <c r="E33" s="10"/>
      <c r="F33" s="10"/>
      <c r="G33" s="10"/>
      <c r="H33" s="10"/>
      <c r="I33" s="10"/>
      <c r="J33" s="10"/>
      <c r="K33" s="10"/>
      <c r="L33" s="10"/>
    </row>
    <row r="34" spans="2:12" x14ac:dyDescent="0.3">
      <c r="B34" s="12"/>
      <c r="C34" s="10"/>
      <c r="D34" s="10"/>
      <c r="E34" s="10"/>
      <c r="F34" s="10"/>
      <c r="G34" s="10"/>
      <c r="H34" s="10"/>
      <c r="I34" s="10"/>
      <c r="J34" s="10"/>
      <c r="K34" s="10"/>
      <c r="L34" s="10"/>
    </row>
    <row r="35" spans="2:12" x14ac:dyDescent="0.3">
      <c r="B35" s="12"/>
      <c r="C35" s="10"/>
      <c r="D35" s="10"/>
      <c r="E35" s="10"/>
      <c r="F35" s="10"/>
      <c r="G35" s="10"/>
      <c r="H35" s="10"/>
      <c r="I35" s="10"/>
      <c r="J35" s="10"/>
      <c r="K35" s="10"/>
      <c r="L35" s="10"/>
    </row>
    <row r="36" spans="2:12" x14ac:dyDescent="0.3">
      <c r="B36" s="12"/>
      <c r="C36" s="10"/>
      <c r="D36" s="10"/>
      <c r="E36" s="10"/>
      <c r="F36" s="10"/>
      <c r="G36" s="10"/>
      <c r="H36" s="10"/>
      <c r="I36" s="10"/>
      <c r="J36" s="10"/>
      <c r="K36" s="10"/>
      <c r="L36" s="10"/>
    </row>
    <row r="37" spans="2:12" s="10" customFormat="1" x14ac:dyDescent="0.3">
      <c r="B37" s="12"/>
    </row>
    <row r="38" spans="2:12" s="10" customFormat="1" x14ac:dyDescent="0.3">
      <c r="B38" s="12"/>
    </row>
    <row r="39" spans="2:12" s="10" customFormat="1" x14ac:dyDescent="0.3">
      <c r="B39" s="12"/>
    </row>
    <row r="40" spans="2:12" s="10" customFormat="1" x14ac:dyDescent="0.3">
      <c r="B40" s="12"/>
    </row>
    <row r="41" spans="2:12" s="10" customFormat="1" x14ac:dyDescent="0.3">
      <c r="B41" s="12"/>
    </row>
    <row r="42" spans="2:12" s="10" customFormat="1" x14ac:dyDescent="0.3">
      <c r="B42" s="12"/>
    </row>
    <row r="43" spans="2:12" s="10" customFormat="1" x14ac:dyDescent="0.3">
      <c r="B43" s="12"/>
    </row>
    <row r="44" spans="2:12" s="10" customFormat="1" x14ac:dyDescent="0.3">
      <c r="B44" s="12"/>
    </row>
    <row r="45" spans="2:12" s="10" customFormat="1" x14ac:dyDescent="0.3">
      <c r="B45" s="12"/>
    </row>
    <row r="46" spans="2:12" s="10" customFormat="1" x14ac:dyDescent="0.3">
      <c r="B46" s="12"/>
    </row>
    <row r="47" spans="2:12" s="10" customFormat="1" x14ac:dyDescent="0.3">
      <c r="B47" s="12"/>
    </row>
    <row r="48" spans="2:12" s="10" customFormat="1" x14ac:dyDescent="0.3">
      <c r="B48" s="12"/>
    </row>
    <row r="49" spans="2:2" s="10" customFormat="1" x14ac:dyDescent="0.3">
      <c r="B49" s="12"/>
    </row>
    <row r="50" spans="2:2" s="10" customFormat="1" x14ac:dyDescent="0.3">
      <c r="B50" s="12"/>
    </row>
    <row r="51" spans="2:2" s="10" customFormat="1" x14ac:dyDescent="0.3">
      <c r="B51" s="12"/>
    </row>
    <row r="52" spans="2:2" s="10" customFormat="1" x14ac:dyDescent="0.3">
      <c r="B52" s="12"/>
    </row>
    <row r="53" spans="2:2" s="10" customFormat="1" x14ac:dyDescent="0.3">
      <c r="B53" s="12"/>
    </row>
    <row r="54" spans="2:2" s="10" customFormat="1" x14ac:dyDescent="0.3">
      <c r="B54" s="12"/>
    </row>
    <row r="55" spans="2:2" s="10" customFormat="1" x14ac:dyDescent="0.3">
      <c r="B55" s="12"/>
    </row>
    <row r="56" spans="2:2" s="10" customFormat="1" x14ac:dyDescent="0.3">
      <c r="B56" s="12"/>
    </row>
    <row r="57" spans="2:2" s="10" customFormat="1" x14ac:dyDescent="0.3">
      <c r="B57" s="12"/>
    </row>
    <row r="58" spans="2:2" s="10" customFormat="1" x14ac:dyDescent="0.3">
      <c r="B58" s="12"/>
    </row>
    <row r="59" spans="2:2" s="10" customFormat="1" x14ac:dyDescent="0.3">
      <c r="B59" s="12"/>
    </row>
    <row r="60" spans="2:2" s="10" customFormat="1" x14ac:dyDescent="0.3">
      <c r="B60" s="12"/>
    </row>
    <row r="61" spans="2:2" s="10" customFormat="1" x14ac:dyDescent="0.3">
      <c r="B61" s="12"/>
    </row>
    <row r="62" spans="2:2" s="10" customFormat="1" x14ac:dyDescent="0.3">
      <c r="B62" s="12"/>
    </row>
    <row r="63" spans="2:2" s="10" customFormat="1" x14ac:dyDescent="0.3">
      <c r="B63" s="12"/>
    </row>
    <row r="64" spans="2:2" s="10" customFormat="1" x14ac:dyDescent="0.3">
      <c r="B64" s="12"/>
    </row>
    <row r="65" spans="2:2" s="10" customFormat="1" x14ac:dyDescent="0.3">
      <c r="B65" s="12"/>
    </row>
    <row r="66" spans="2:2" s="10" customFormat="1" x14ac:dyDescent="0.3">
      <c r="B66" s="12"/>
    </row>
    <row r="67" spans="2:2" s="10" customFormat="1" x14ac:dyDescent="0.3">
      <c r="B67" s="12"/>
    </row>
    <row r="68" spans="2:2" s="10" customFormat="1" x14ac:dyDescent="0.3">
      <c r="B68" s="12"/>
    </row>
    <row r="69" spans="2:2" s="10" customFormat="1" x14ac:dyDescent="0.3">
      <c r="B69" s="12"/>
    </row>
    <row r="70" spans="2:2" s="10" customFormat="1" x14ac:dyDescent="0.3">
      <c r="B70" s="12"/>
    </row>
    <row r="71" spans="2:2" s="10" customFormat="1" x14ac:dyDescent="0.3">
      <c r="B71" s="12"/>
    </row>
    <row r="72" spans="2:2" s="10" customFormat="1" x14ac:dyDescent="0.3">
      <c r="B72" s="12"/>
    </row>
    <row r="73" spans="2:2" s="10" customFormat="1" x14ac:dyDescent="0.3">
      <c r="B73" s="12"/>
    </row>
    <row r="74" spans="2:2" s="10" customFormat="1" x14ac:dyDescent="0.3">
      <c r="B74" s="12"/>
    </row>
    <row r="75" spans="2:2" s="10" customFormat="1" x14ac:dyDescent="0.3">
      <c r="B75" s="12"/>
    </row>
    <row r="76" spans="2:2" s="10" customFormat="1" x14ac:dyDescent="0.3">
      <c r="B76" s="12"/>
    </row>
    <row r="77" spans="2:2" s="10" customFormat="1" x14ac:dyDescent="0.3">
      <c r="B77" s="12"/>
    </row>
    <row r="78" spans="2:2" s="10" customFormat="1" x14ac:dyDescent="0.3">
      <c r="B78" s="12"/>
    </row>
    <row r="79" spans="2:2" s="10" customFormat="1" x14ac:dyDescent="0.3">
      <c r="B79" s="12"/>
    </row>
    <row r="80" spans="2:2" s="10" customFormat="1" x14ac:dyDescent="0.3">
      <c r="B80" s="12"/>
    </row>
    <row r="81" spans="2:2" s="10" customFormat="1" x14ac:dyDescent="0.3">
      <c r="B81" s="12"/>
    </row>
    <row r="82" spans="2:2" s="10" customFormat="1" x14ac:dyDescent="0.3">
      <c r="B82" s="12"/>
    </row>
    <row r="83" spans="2:2" s="10" customFormat="1" x14ac:dyDescent="0.3">
      <c r="B83" s="12"/>
    </row>
    <row r="84" spans="2:2" s="10" customFormat="1" x14ac:dyDescent="0.3">
      <c r="B84" s="12"/>
    </row>
    <row r="85" spans="2:2" s="10" customFormat="1" x14ac:dyDescent="0.3">
      <c r="B85" s="12"/>
    </row>
    <row r="86" spans="2:2" s="10" customFormat="1" x14ac:dyDescent="0.3">
      <c r="B86" s="12"/>
    </row>
    <row r="87" spans="2:2" s="10" customFormat="1" x14ac:dyDescent="0.3">
      <c r="B87" s="12"/>
    </row>
    <row r="88" spans="2:2" s="10" customFormat="1" x14ac:dyDescent="0.3">
      <c r="B88" s="12"/>
    </row>
    <row r="89" spans="2:2" s="10" customFormat="1" x14ac:dyDescent="0.3">
      <c r="B89" s="12"/>
    </row>
    <row r="90" spans="2:2" s="10" customFormat="1" x14ac:dyDescent="0.3">
      <c r="B90" s="12"/>
    </row>
    <row r="91" spans="2:2" s="10" customFormat="1" x14ac:dyDescent="0.3">
      <c r="B91" s="12"/>
    </row>
    <row r="92" spans="2:2" s="10" customFormat="1" x14ac:dyDescent="0.3">
      <c r="B92" s="12"/>
    </row>
    <row r="93" spans="2:2" s="10" customFormat="1" x14ac:dyDescent="0.3">
      <c r="B93" s="12"/>
    </row>
    <row r="94" spans="2:2" s="10" customFormat="1" x14ac:dyDescent="0.3">
      <c r="B94" s="12"/>
    </row>
    <row r="95" spans="2:2" s="10" customFormat="1" x14ac:dyDescent="0.3">
      <c r="B95" s="12"/>
    </row>
    <row r="96" spans="2:2" s="10" customFormat="1" x14ac:dyDescent="0.3">
      <c r="B96" s="12"/>
    </row>
    <row r="97" spans="2:2" s="10" customFormat="1" x14ac:dyDescent="0.3">
      <c r="B97" s="12"/>
    </row>
    <row r="98" spans="2:2" s="10" customFormat="1" x14ac:dyDescent="0.3">
      <c r="B98" s="12"/>
    </row>
    <row r="99" spans="2:2" s="10" customFormat="1" x14ac:dyDescent="0.3">
      <c r="B99" s="12"/>
    </row>
    <row r="100" spans="2:2" s="10" customFormat="1" x14ac:dyDescent="0.3">
      <c r="B100" s="12"/>
    </row>
    <row r="101" spans="2:2" s="10" customFormat="1" x14ac:dyDescent="0.3">
      <c r="B101" s="12"/>
    </row>
    <row r="102" spans="2:2" s="10" customFormat="1" x14ac:dyDescent="0.3">
      <c r="B102" s="12"/>
    </row>
    <row r="103" spans="2:2" s="10" customFormat="1" x14ac:dyDescent="0.3">
      <c r="B103" s="12"/>
    </row>
    <row r="104" spans="2:2" s="10" customFormat="1" x14ac:dyDescent="0.3">
      <c r="B104" s="12"/>
    </row>
    <row r="105" spans="2:2" s="10" customFormat="1" x14ac:dyDescent="0.3">
      <c r="B105" s="12"/>
    </row>
    <row r="106" spans="2:2" s="10" customFormat="1" x14ac:dyDescent="0.3">
      <c r="B106" s="12"/>
    </row>
    <row r="107" spans="2:2" s="10" customFormat="1" x14ac:dyDescent="0.3">
      <c r="B107" s="12"/>
    </row>
    <row r="108" spans="2:2" s="10" customFormat="1" x14ac:dyDescent="0.3">
      <c r="B108" s="12"/>
    </row>
    <row r="109" spans="2:2" s="10" customFormat="1" x14ac:dyDescent="0.3">
      <c r="B109" s="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Why Weight Matters</vt:lpstr>
      <vt:lpstr>Why Ticket Price Matters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Gillespie</dc:creator>
  <cp:lastModifiedBy>Scott Gillespie</cp:lastModifiedBy>
  <dcterms:created xsi:type="dcterms:W3CDTF">2022-12-31T14:22:25Z</dcterms:created>
  <dcterms:modified xsi:type="dcterms:W3CDTF">2023-02-24T16:12:49Z</dcterms:modified>
</cp:coreProperties>
</file>